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amp; Intructions" sheetId="1" r:id="rId4"/>
    <sheet state="visible" name="Cash Flow" sheetId="2" r:id="rId5"/>
    <sheet state="visible" name="Tuition &amp; Food Program" sheetId="3" r:id="rId6"/>
    <sheet state="visible" name="Payroll" sheetId="4" r:id="rId7"/>
  </sheets>
  <definedNames/>
  <calcPr/>
  <extLst>
    <ext uri="GoogleSheetsCustomDataVersion1">
      <go:sheetsCustomData xmlns:go="http://customooxmlschemas.google.com/" r:id="rId8" roundtripDataSignature="AMtx7mjt3M+xzf1x/aI7KYztZh99QKsBrQ=="/>
    </ext>
  </extLst>
</workbook>
</file>

<file path=xl/comments1.xml><?xml version="1.0" encoding="utf-8"?>
<comments xmlns:r="http://schemas.openxmlformats.org/officeDocument/2006/relationships" xmlns="http://schemas.openxmlformats.org/spreadsheetml/2006/main">
  <authors>
    <author/>
  </authors>
  <commentList>
    <comment authorId="0" ref="A65">
      <text>
        <t xml:space="preserve">======
ID#AAAAJ2XQuYM
Kim Votta    (2020-08-03 18:08:28)
The Director knows that the beginning balance includes money granted to the center to purchase equipment; she reduces the beginning balance by $5,000; they will receive a restricted $500 grant in September as well.</t>
      </text>
    </comment>
    <comment authorId="0" ref="A71">
      <text>
        <t xml:space="preserve">======
ID#AAAAJ2XQuYQ
Kim Votta    (2020-08-03 18:08:28)
Cash Loss for the period = $29,134</t>
      </text>
    </comment>
    <comment authorId="0" ref="A63">
      <text>
        <t xml:space="preserve">======
ID#AAAAJ2XQuYI
Kim Votta    (2020-08-03 18:08:28)
Received an EIDL Advance of $7,000 so that portion of the PPP Loan will be non-forgivable</t>
      </text>
    </comment>
    <comment authorId="0" ref="A22">
      <text>
        <t xml:space="preserve">======
ID#AAAAJ2XQuYE
Kim Votta    (2020-08-03 18:08:28)
Pulled from Tuition &amp; Food Program Worksheet</t>
      </text>
    </comment>
    <comment authorId="0" ref="A56">
      <text>
        <t xml:space="preserve">======
ID#AAAAJ2XQuX0
Kim Votta    (2020-08-03 18:08:28)
See instructions</t>
      </text>
    </comment>
    <comment authorId="0" ref="A45">
      <text>
        <t xml:space="preserve">======
ID#AAAAJ2XQuXo
Kim Votta    (2020-08-03 18:08:28)
Weekly Trash Service, plus an annual oil burner inspection in early September</t>
      </text>
    </comment>
    <comment authorId="0" ref="A26">
      <text>
        <t xml:space="preserve">======
ID#AAAAJ2XQuXg
Kim Votta    (2020-08-03 18:08:28)
Parking spot rental income, paid first week of each month</t>
      </text>
    </comment>
    <comment authorId="0" ref="A66">
      <text>
        <t xml:space="preserve">======
ID#AAAAJ2XQuXk
Kim Votta    (2020-08-03 18:08:28)
Anticipates funds will come in August and October</t>
      </text>
    </comment>
    <comment authorId="0" ref="A75">
      <text>
        <t xml:space="preserve">======
ID#AAAAJ2XQuXc
Kim Votta    (2020-08-03 18:08:28)
Center has access to a $10,000 line of credit that it tapped into recently to pay for an equipment repair. The line of credit is being paid down monthly.</t>
      </text>
    </comment>
    <comment authorId="0" ref="A58">
      <text>
        <t xml:space="preserve">======
ID#AAAAJ2XQuXY
Kim Votta    (2020-08-03 18:08:28)
Center received a $7,000 advance and was offered an EIDL Loan but has not accepted the loan at this point.</t>
      </text>
    </comment>
    <comment authorId="0" ref="A31">
      <text>
        <t xml:space="preserve">======
ID#AAAAJ2XQuXQ
Kim Votta    (2020-08-03 18:08:28)
If an expense is not relevant to you, change it</t>
      </text>
    </comment>
    <comment authorId="0" ref="A25">
      <text>
        <t xml:space="preserve">======
ID#AAAAJ2XQuXI
Kim Votta    (2020-08-03 18:08:28)
Annual Grant comes in mid-September</t>
      </text>
    </comment>
  </commentList>
  <extLst>
    <ext uri="GoogleSheetsCustomDataVersion1">
      <go:sheetsCustomData xmlns:go="http://customooxmlschemas.google.com/" r:id="rId1" roundtripDataSignature="AMtx7mjOvgBx7zIgd74NN3pg+i9xK1CEhw=="/>
    </ext>
  </extLst>
</comments>
</file>

<file path=xl/comments2.xml><?xml version="1.0" encoding="utf-8"?>
<comments xmlns:r="http://schemas.openxmlformats.org/officeDocument/2006/relationships" xmlns="http://schemas.openxmlformats.org/spreadsheetml/2006/main">
  <authors>
    <author/>
  </authors>
  <commentList>
    <comment authorId="0" ref="A10">
      <text>
        <t xml:space="preserve">======
ID#AAAAJ2XQuYc
Kim Votta    (2020-08-03 18:08:28)
Learning is Fun Director anticipates an increase in enrollment in September for both Private Pay and Childcare Scholarship enrollment</t>
      </text>
    </comment>
    <comment authorId="0" ref="A24">
      <text>
        <t xml:space="preserve">======
ID#AAAAJ2XQuYU
Kim Votta    (2020-08-03 18:08:28)
Group/Room names are pulled from above; enter rates if different; project enrollment for each week.</t>
      </text>
    </comment>
    <comment authorId="0" ref="A49">
      <text>
        <t xml:space="preserve">======
ID#AAAAJ2XQuX4
Kim Votta    (2020-08-03 18:08:28)
Private pay, scholarship, and food program income automatically calculated</t>
      </text>
    </comment>
    <comment authorId="0" ref="A37">
      <text>
        <t xml:space="preserve">======
ID#AAAAJ2XQuXs
Kim Votta    (2020-08-03 18:08:28)
Enter average # of meals served daily for each meal type. Reimbursement rates from CACFP program.</t>
      </text>
    </comment>
    <comment authorId="0" ref="A11">
      <text>
        <t xml:space="preserve">======
ID#AAAAJ2XQuXE
Kim Votta    (2020-08-03 18:08:28)
Private pay enrollment  - enter group/room names; project FTE enrollment for each week for each group/room; enter weekly rate for each room. Use FTE Calculator.</t>
      </text>
    </comment>
  </commentList>
  <extLst>
    <ext uri="GoogleSheetsCustomDataVersion1">
      <go:sheetsCustomData xmlns:go="http://customooxmlschemas.google.com/" r:id="rId1" roundtripDataSignature="AMtx7miLh7KnCUFT2BA095C2XxiwujmJtg=="/>
    </ext>
  </extLst>
</comments>
</file>

<file path=xl/comments3.xml><?xml version="1.0" encoding="utf-8"?>
<comments xmlns:r="http://schemas.openxmlformats.org/officeDocument/2006/relationships" xmlns="http://schemas.openxmlformats.org/spreadsheetml/2006/main">
  <authors>
    <author/>
  </authors>
  <commentList>
    <comment authorId="0" ref="A27">
      <text>
        <t xml:space="preserve">======
ID#AAAAJ2XQuYY
Kim Votta    (2020-08-03 18:08:28)
Annual bill paid in October</t>
      </text>
    </comment>
    <comment authorId="0" ref="A12">
      <text>
        <t xml:space="preserve">======
ID#AAAAJ2XQuYA
Kim Votta    (2020-08-03 18:08:28)
If an employee is salaried and not hourly, convert the weekly salary to hourly or manually enter the weekly salary in the appropriate column for each week. Hours for Robin and Mary increased Week 6.</t>
      </text>
    </comment>
    <comment authorId="0" ref="A25">
      <text>
        <t xml:space="preserve">======
ID#AAAAJ2XQuX8
Kim Votta    (2020-08-03 18:08:28)
Enter your NHES rate if you know it.</t>
      </text>
    </comment>
    <comment authorId="0" ref="A30">
      <text>
        <t xml:space="preserve">======
ID#AAAAJ2XQuXw
Kim Votta    (2020-08-03 18:08:28)
HSA Employer contribution, $100 per month per FT EE, increase to $600 in September when Robin's hours increase to 40/week</t>
      </text>
    </comment>
    <comment authorId="0" ref="A26">
      <text>
        <t xml:space="preserve">======
ID#AAAAJ2XQuXU
Kim Votta    (2020-08-03 18:08:28)
Assume most centers NH, so FUTA does not apply; if so, enter your rate in Cell C26</t>
      </text>
    </comment>
    <comment authorId="0" ref="A31">
      <text>
        <t xml:space="preserve">======
ID#AAAAJ2XQuXM
Kim Votta    (2020-08-03 18:08:28)
Both nonprofits and proprietary centers are eligible a credits due to the CARES Act. Eligible employers are entitled to receive a credit in the full amount of the required sick leave and family leave, plus related health plan expenses and the employer’s share of Medicare tax on the leave for the period of April 1, 2020, through December 31, 2020. The credit is applied against employment taxes on wages paid to all employees. I provide a IRS Fact Sheet on this and a retention credit that is available  under the CARES Act. The handout also explains how to request these credits.</t>
      </text>
    </comment>
  </commentList>
  <extLst>
    <ext uri="GoogleSheetsCustomDataVersion1">
      <go:sheetsCustomData xmlns:go="http://customooxmlschemas.google.com/" r:id="rId1" roundtripDataSignature="AMtx7mhzpJuBHlnfR1HMAo8auXPoOqXLqg=="/>
    </ext>
  </extLst>
</comments>
</file>

<file path=xl/sharedStrings.xml><?xml version="1.0" encoding="utf-8"?>
<sst xmlns="http://schemas.openxmlformats.org/spreadsheetml/2006/main" count="308" uniqueCount="166">
  <si>
    <t>Save a Master copy of the workbook before you begin. Set aside the Master copy, so you can start over if or when you need. Give your working file a new name, e.g. 'August 3 2020-13 Week Cash Flow'</t>
  </si>
  <si>
    <t xml:space="preserve">This workbook has three worksheets: Cash Flow, Tuition &amp; Cash Receipts, and Payroll. As data is entered, the worksheets, connected through formulas assist your center with projecting cash flow, so you can forecast deficits, manage shortfalls, and assess cash needs. </t>
  </si>
  <si>
    <t>When you initially enter data you are projecting ahead. You don't know exactly what money will come in or go out in Week 10 but because you know your business, you should be able to estimate well. The Cash Receipts and Payroll Worksheets will help.</t>
  </si>
  <si>
    <t>Use the Tuition and Food Program worksheet to project enrollment and food income. Use the Payroll worksheet to project staffing and related payroll expenses and benefits. Operating expenses should be entered in the Cash Flow Worksheet.</t>
  </si>
  <si>
    <t>13-Week Cash Flow Forecast</t>
  </si>
  <si>
    <t>Instructions</t>
  </si>
  <si>
    <t>*Enter data in cells highlighted in green.</t>
  </si>
  <si>
    <t>*Enter the date for the first week of the cash flow in Cell D15; the remaining dates will be automatically calculated and carried over to the sub-workseets.</t>
  </si>
  <si>
    <t>*Enter actual Beginning Cash (Cell D17) for the first week of the cash flow. For example, on August 3, starting cash would equal all cash available to support operations. The source for this information is typically the balance sheet.</t>
  </si>
  <si>
    <t>*Enter monthly bills in the week they are most likely to be paid.</t>
  </si>
  <si>
    <t>*Enter Non-Operating Activities in the week they are most likely to occur. Do not include financial resource payments that are already included in Beginning Cash. For example, if you are entering Beginning Cash for the week of 8/3 and your PPP funds were received and deposited in July, then those funds should be included in the Beginning Cash balance.</t>
  </si>
  <si>
    <t>*If an item increases available cash, enter it as a positive number; if an item reduces available cash enter it as a negative number. For example, if you are drawing down $5,000 from a line of credit, enter the drawdown as a positive as this increases the amount of cash available to support operations. If you are making a $5,000 repayment on a line of credit, enter the amount as a negative (-$5,000) as this reduces the amount of cash available for operations.</t>
  </si>
  <si>
    <t>*If the center utilizes a line of credit, enter the amount of credit available for the first week of the cash flow in Cell D72.</t>
  </si>
  <si>
    <t>*At the end of each week, enter actual data for that week. Your initial entry will be a projection. By entering tuition actually received, payroll actually paid, etc.  At the end of each week, you are creating a more accurate and useful cash flow.</t>
  </si>
  <si>
    <t xml:space="preserve">Cell Contains Formula </t>
  </si>
  <si>
    <t xml:space="preserve">Cell Contains Formula and Pulls Data from Other Tabs  </t>
  </si>
  <si>
    <t>Input Cells - enter data here</t>
  </si>
  <si>
    <t>Learning is Fun Childcare</t>
  </si>
  <si>
    <t>Week 1</t>
  </si>
  <si>
    <t>Week 2</t>
  </si>
  <si>
    <t>Week 3</t>
  </si>
  <si>
    <t>Week 4</t>
  </si>
  <si>
    <t>Week 5</t>
  </si>
  <si>
    <t>Week 6</t>
  </si>
  <si>
    <t>Week 7</t>
  </si>
  <si>
    <t>Week 8</t>
  </si>
  <si>
    <t>Week 9</t>
  </si>
  <si>
    <t>Week 10</t>
  </si>
  <si>
    <t>Week 11</t>
  </si>
  <si>
    <t>Week 12</t>
  </si>
  <si>
    <t>Week 13</t>
  </si>
  <si>
    <t xml:space="preserve"> </t>
  </si>
  <si>
    <t xml:space="preserve">  </t>
  </si>
  <si>
    <t>Beginning Cash Balance</t>
  </si>
  <si>
    <t>Tuition and Food Program (See Worksheet)</t>
  </si>
  <si>
    <t>Fees</t>
  </si>
  <si>
    <t>Donations</t>
  </si>
  <si>
    <t>Grants</t>
  </si>
  <si>
    <t>Other</t>
  </si>
  <si>
    <t>Insert Additional Cash Receipts Above this Line</t>
  </si>
  <si>
    <t>Total Cash Receipts</t>
  </si>
  <si>
    <t>Cash Disbursements:</t>
  </si>
  <si>
    <t xml:space="preserve">   Payroll and Related Costs (See Worksheet)</t>
  </si>
  <si>
    <t xml:space="preserve">   Advertising &amp; Marketing</t>
  </si>
  <si>
    <t xml:space="preserve">   Professional Services</t>
  </si>
  <si>
    <t xml:space="preserve">   Bank Charges &amp; Credit Card Fees</t>
  </si>
  <si>
    <t xml:space="preserve">   Office Expenses</t>
  </si>
  <si>
    <t xml:space="preserve">   Insurance other than Worker' Comp.</t>
  </si>
  <si>
    <t xml:space="preserve">   Transportation</t>
  </si>
  <si>
    <t xml:space="preserve">   Food Expense</t>
  </si>
  <si>
    <t xml:space="preserve">   Program Supplies - Curriculum</t>
  </si>
  <si>
    <t xml:space="preserve">   Program Supplies - Cleaning</t>
  </si>
  <si>
    <t xml:space="preserve">   Utilities</t>
  </si>
  <si>
    <t xml:space="preserve">   Rent/Mortgage</t>
  </si>
  <si>
    <t xml:space="preserve">   Postage &amp; Shipping</t>
  </si>
  <si>
    <t xml:space="preserve">   Maintenance</t>
  </si>
  <si>
    <t xml:space="preserve">   Retirement Plan Contributions</t>
  </si>
  <si>
    <t xml:space="preserve">   Property Taxes</t>
  </si>
  <si>
    <t xml:space="preserve">   Staff Development</t>
  </si>
  <si>
    <t xml:space="preserve">   Other</t>
  </si>
  <si>
    <t>Insert Additional Expenses Above this Line</t>
  </si>
  <si>
    <t>Total Operating Cash Disbursements</t>
  </si>
  <si>
    <t xml:space="preserve">     Cash Flow from Operating Activities</t>
  </si>
  <si>
    <t>+/- Net Income</t>
  </si>
  <si>
    <t>Non-Operating Activities:</t>
  </si>
  <si>
    <t xml:space="preserve">   Borrowing (Repayments) Line of Credit</t>
  </si>
  <si>
    <t>+ /-</t>
  </si>
  <si>
    <t xml:space="preserve">   EIDL Loan and Advance Credit</t>
  </si>
  <si>
    <t>+</t>
  </si>
  <si>
    <t xml:space="preserve">   EIDL Loan Repayment</t>
  </si>
  <si>
    <t>-</t>
  </si>
  <si>
    <t xml:space="preserve">   Capital Contributions by Owner</t>
  </si>
  <si>
    <t xml:space="preserve">   Distributions to Owner</t>
  </si>
  <si>
    <t xml:space="preserve">   Paycheck Protection Loan </t>
  </si>
  <si>
    <t xml:space="preserve">   Paycheck Protection Loan Re-Payment</t>
  </si>
  <si>
    <t xml:space="preserve">   Income Taxes (Paid) Refunded</t>
  </si>
  <si>
    <t xml:space="preserve">   Restricted Cash </t>
  </si>
  <si>
    <t xml:space="preserve">   CCRSP Funding</t>
  </si>
  <si>
    <t>+/-</t>
  </si>
  <si>
    <t>Insert Additional Non-Operating Activities Above this Line</t>
  </si>
  <si>
    <t xml:space="preserve">    Cash Flow from Non-Operating Activities</t>
  </si>
  <si>
    <t>Ending Cash Balance</t>
  </si>
  <si>
    <t>+/- Cash</t>
  </si>
  <si>
    <t>Line of Credit Balance - Beginning</t>
  </si>
  <si>
    <t>Borrowings (Repayments)</t>
  </si>
  <si>
    <t>Line of Credit Balance - Ending</t>
  </si>
  <si>
    <t>Cash Flow Results</t>
  </si>
  <si>
    <t>Learning is Fun Child Care Center is losing money on average every week.</t>
  </si>
  <si>
    <t>Net cash from operations at end of 13 weeks is -$11,187; total cash loss over 13 weeks, $4,087</t>
  </si>
  <si>
    <t>State funding has helped but not completely covered losses</t>
  </si>
  <si>
    <t>Increased enrollment reduces losses but not sufficiently. Center is draining it's cash reserve (beginning cash)</t>
  </si>
  <si>
    <t>Board of Directors needs to review its options with the Director and make some decisions</t>
  </si>
  <si>
    <t>Cash Flow Results from Board Decisions</t>
  </si>
  <si>
    <t>* Worksheet is set up to work with up to 10 groups/rooms</t>
  </si>
  <si>
    <t>*Enter the group/room names in Column B.</t>
  </si>
  <si>
    <t>*Calculate the projected full-time equivalent enrollment (FTE) for each group/room for each week, starting with Week 1 and projecting through Week 13. You may find the provided FTE Calculator useful in making these calculations - Go to Cell B57</t>
  </si>
  <si>
    <t>*If you prefer to group enrollees regardless of payment type, enter all children by group/room in the Private Pay Enrollments Box (Rows 12 through 21) and do not enter any data in the Child Care Scholarship Enrollments Box (Rows 26 through 35)</t>
  </si>
  <si>
    <t>*Enter the rate for each group/room type in Column A for both Private Pay and Child Care Scholarship Enrollments</t>
  </si>
  <si>
    <t>*If you are enrolled in the CACFP food program; enter the average number of meals served per day for all children for each meal type in Rows 40 through 48.</t>
  </si>
  <si>
    <t>Dates pulled from Cash Flow Worksheet</t>
  </si>
  <si>
    <t>'Tuition &amp; Food Program'!B65</t>
  </si>
  <si>
    <t>Weekly Rates</t>
  </si>
  <si>
    <t>Private Pay Enrollments: Room or Age Group</t>
  </si>
  <si>
    <t>Weekly FTE Enrollments</t>
  </si>
  <si>
    <t>Infants</t>
  </si>
  <si>
    <t>Toddlers</t>
  </si>
  <si>
    <t>Preschool</t>
  </si>
  <si>
    <t>Group/Room</t>
  </si>
  <si>
    <t>Total Projected Enrollments</t>
  </si>
  <si>
    <t>Weekly Equiv.</t>
  </si>
  <si>
    <t>Childcare Scholarship                        Room or Age Group</t>
  </si>
  <si>
    <t>Current Rates (20-21)</t>
  </si>
  <si>
    <t>Food Reimbursement</t>
  </si>
  <si>
    <t>Avg. Meals/ Day</t>
  </si>
  <si>
    <t>Breakfast- Free</t>
  </si>
  <si>
    <t>Breakfast- Reduced</t>
  </si>
  <si>
    <t>Breakfast- Paid</t>
  </si>
  <si>
    <t>Snack- Free</t>
  </si>
  <si>
    <t>Snack- Reduced</t>
  </si>
  <si>
    <t>Snack- Paid</t>
  </si>
  <si>
    <t>Lunch-Free</t>
  </si>
  <si>
    <t>Lunch- Reduced</t>
  </si>
  <si>
    <t>Lunch- Paid</t>
  </si>
  <si>
    <t>Tuition &amp; Food Program Income</t>
  </si>
  <si>
    <t xml:space="preserve">  Private Pay Tuition</t>
  </si>
  <si>
    <t xml:space="preserve">  Childcare Scholarship Tuition</t>
  </si>
  <si>
    <t xml:space="preserve">  Food Program</t>
  </si>
  <si>
    <t>Column E</t>
  </si>
  <si>
    <t>Full-time Equivalent Calculator</t>
  </si>
  <si>
    <r>
      <t xml:space="preserve">Enter the total number of children enrolled for a specific age group/room for the specified number of days in </t>
    </r>
    <r>
      <rPr>
        <rFont val="Calibri"/>
        <b/>
        <color theme="1"/>
        <sz val="10.0"/>
      </rPr>
      <t>Column E</t>
    </r>
    <r>
      <rPr>
        <rFont val="Calibri"/>
        <color theme="1"/>
        <sz val="10.0"/>
      </rPr>
      <t>. See the example.</t>
    </r>
  </si>
  <si>
    <t>If you would like to calculate FTE for Private Pay and Scholarship Children separately, calculate the FTE for each payment type separately.</t>
  </si>
  <si>
    <t>Example</t>
  </si>
  <si>
    <t># of children</t>
  </si>
  <si>
    <t># of Days Enrolled</t>
  </si>
  <si>
    <t>Total</t>
  </si>
  <si>
    <t>Total Days=</t>
  </si>
  <si>
    <t>FTE (Total Days/5 days a week) =</t>
  </si>
  <si>
    <t>*Enter staff names in Column B</t>
  </si>
  <si>
    <t>*Enter the average hours worked per week for each employee in the appropriate column for each week. This method allows you to adjust average weekly hours based on shifts in enrollment, etc.</t>
  </si>
  <si>
    <t>*Enter the hourly wage for each staff person in the appropriate column for each week. This method allows you to adjust the weekly rate paid based on shifts in wages related to hazard pay or incentive pay, etc. If an employee is salaried and not hourly, convert the weekly salary to hourly or manually enter the weekly salary in the appropriate column for each week.</t>
  </si>
  <si>
    <t>*Medicare/FICA, State, and Federal Unemployment are automatically calculated. Adjust the pre-set rates if needed in Column C.</t>
  </si>
  <si>
    <t>*Enter worker's comp and other benefits payments only if you anticipate paying them in one of the weeks that make up the 13-week cash flow forecast. If you pay your Worker's Comp annually and do not anticipate paying it anytime during the specified thirteen weeks, you will not enter it here. If you do enter an amount for worker's comp or another benefit type, enter the amount that will be paid during the week you expect to pay it. For example, if the monthly health plan payment of $1,000 is paid in Week 3, enter $1,000 in Week 3 and any subsequent weeks you expect that bill to be paid.</t>
  </si>
  <si>
    <t>*Both nonprofit and proprietary child care centers may be eligible for tax credits under the CARES Act. If you anticipate receiving tax credits for qualified sick or family leave paid to employees or employee retention wages enter the amount anticipated in the week(s) you expect to receive it. Enter the amount as a negative (e.g. -$500)</t>
  </si>
  <si>
    <t>First &amp; Last Name</t>
  </si>
  <si>
    <t>Hours</t>
  </si>
  <si>
    <t>Rate</t>
  </si>
  <si>
    <t>Sally Jones</t>
  </si>
  <si>
    <t>April Brown</t>
  </si>
  <si>
    <t>John Trolly</t>
  </si>
  <si>
    <t>Ginger Feat</t>
  </si>
  <si>
    <t>Robin Howell</t>
  </si>
  <si>
    <t>Mary Label</t>
  </si>
  <si>
    <t>Karen Howdy</t>
  </si>
  <si>
    <t>Float</t>
  </si>
  <si>
    <t>Staff 9</t>
  </si>
  <si>
    <t>Staff 10</t>
  </si>
  <si>
    <t>Insert Additional Staff Above this Line</t>
  </si>
  <si>
    <t>Gross Weekly Payroll</t>
  </si>
  <si>
    <t>Employer FICA\Medicare Taxes</t>
  </si>
  <si>
    <t>State Unemployment</t>
  </si>
  <si>
    <t>Federal Unemployment</t>
  </si>
  <si>
    <t>Workers Compensation</t>
  </si>
  <si>
    <t>Employer Paid Health Insurance</t>
  </si>
  <si>
    <t>Employer Dental Insurance</t>
  </si>
  <si>
    <t>Other Benefits</t>
  </si>
  <si>
    <t>Less: Federal Tax Credits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</si>
</sst>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m/d"/>
    <numFmt numFmtId="165" formatCode="[$-409]d\-mmm"/>
    <numFmt numFmtId="166" formatCode="_(&quot;$&quot;* #,##0_);_(&quot;$&quot;* \(#,##0\);_(&quot;$&quot;* &quot;-&quot;??_);_(@_)"/>
    <numFmt numFmtId="167" formatCode="_(* #,##0_);_(* \(#,##0\);_(* &quot;-&quot;??_);_(@_)"/>
    <numFmt numFmtId="168" formatCode="_(* #,##0.00_);_(* \(#,##0.00\);_(* &quot;-&quot;??_);_(@_)"/>
    <numFmt numFmtId="169" formatCode="_(&quot;$&quot;* #,##0.00_);_(&quot;$&quot;* \(#,##0.00\);_(&quot;$&quot;* &quot;-&quot;??_);_(@_)"/>
    <numFmt numFmtId="170" formatCode="0.0"/>
    <numFmt numFmtId="171" formatCode="0.0%"/>
  </numFmts>
  <fonts count="29">
    <font>
      <sz val="11.0"/>
      <color theme="1"/>
      <name val="Arial"/>
    </font>
    <font>
      <sz val="9.0"/>
      <color theme="1"/>
      <name val="Arial"/>
    </font>
    <font>
      <sz val="11.0"/>
      <color theme="1"/>
      <name val="Calibri"/>
    </font>
    <font>
      <b/>
      <sz val="11.0"/>
      <color theme="1"/>
      <name val="Arial"/>
    </font>
    <font>
      <b/>
      <sz val="9.0"/>
      <color theme="1"/>
      <name val="Arial"/>
    </font>
    <font/>
    <font>
      <sz val="10.0"/>
      <color theme="1"/>
      <name val="Arial"/>
    </font>
    <font>
      <b/>
      <u/>
      <sz val="11.0"/>
      <color theme="1"/>
      <name val="Arial"/>
    </font>
    <font>
      <b/>
      <u/>
      <sz val="11.0"/>
      <color theme="1"/>
      <name val="Arial"/>
    </font>
    <font>
      <u/>
      <sz val="11.0"/>
      <color theme="1"/>
      <name val="Arial"/>
    </font>
    <font>
      <u/>
      <sz val="11.0"/>
      <color theme="1"/>
      <name val="Arial"/>
    </font>
    <font>
      <u/>
      <sz val="11.0"/>
      <color theme="1"/>
      <name val="Arial"/>
    </font>
    <font>
      <u/>
      <sz val="11.0"/>
      <color theme="1"/>
      <name val="Arial"/>
    </font>
    <font>
      <sz val="11.0"/>
      <color rgb="FF000000"/>
      <name val="Arial"/>
    </font>
    <font>
      <b/>
      <u/>
      <sz val="13.0"/>
      <color theme="10"/>
    </font>
    <font>
      <sz val="12.0"/>
      <color theme="1"/>
      <name val="Arial"/>
    </font>
    <font>
      <b/>
      <u/>
      <sz val="11.0"/>
      <color theme="1"/>
      <name val="Arial"/>
    </font>
    <font>
      <u/>
      <sz val="11.0"/>
      <color theme="10"/>
    </font>
    <font>
      <b/>
      <u/>
      <sz val="11.0"/>
      <color theme="1"/>
      <name val="Arial"/>
    </font>
    <font>
      <b/>
      <i/>
      <sz val="10.0"/>
      <color theme="1"/>
      <name val="Arial"/>
    </font>
    <font>
      <b/>
      <sz val="8.0"/>
      <color theme="1"/>
      <name val="Arial"/>
    </font>
    <font>
      <i/>
      <sz val="11.0"/>
      <color theme="1"/>
      <name val="Arial"/>
    </font>
    <font>
      <i/>
      <sz val="10.0"/>
      <color theme="1"/>
      <name val="Arial"/>
    </font>
    <font>
      <b/>
      <sz val="10.0"/>
      <color theme="1"/>
      <name val="Arial"/>
    </font>
    <font>
      <b/>
      <i/>
      <sz val="11.0"/>
      <color theme="1"/>
      <name val="Arial"/>
    </font>
    <font>
      <b/>
      <sz val="13.0"/>
      <color theme="1"/>
      <name val="Georgia"/>
    </font>
    <font>
      <sz val="10.0"/>
      <color theme="1"/>
      <name val="Calibri"/>
    </font>
    <font>
      <b/>
      <sz val="11.0"/>
      <color theme="1"/>
      <name val="Calibri"/>
    </font>
    <font>
      <u/>
      <sz val="11.0"/>
      <color theme="1"/>
      <name val="Arial"/>
    </font>
  </fonts>
  <fills count="16">
    <fill>
      <patternFill patternType="none"/>
    </fill>
    <fill>
      <patternFill patternType="lightGray"/>
    </fill>
    <fill>
      <patternFill patternType="solid">
        <fgColor rgb="FFDEEAF6"/>
        <bgColor rgb="FFDEEAF6"/>
      </patternFill>
    </fill>
    <fill>
      <patternFill patternType="solid">
        <fgColor theme="7"/>
        <bgColor theme="7"/>
      </patternFill>
    </fill>
    <fill>
      <patternFill patternType="solid">
        <fgColor rgb="FFE7E6E6"/>
        <bgColor rgb="FFE7E6E6"/>
      </patternFill>
    </fill>
    <fill>
      <patternFill patternType="solid">
        <fgColor rgb="FFD9E2F3"/>
        <bgColor rgb="FFD9E2F3"/>
      </patternFill>
    </fill>
    <fill>
      <patternFill patternType="solid">
        <fgColor rgb="FFFFC000"/>
        <bgColor rgb="FFFFC000"/>
      </patternFill>
    </fill>
    <fill>
      <patternFill patternType="solid">
        <fgColor rgb="FFBFBFBF"/>
        <bgColor rgb="FFBFBFBF"/>
      </patternFill>
    </fill>
    <fill>
      <patternFill patternType="solid">
        <fgColor rgb="FF66CCFF"/>
        <bgColor rgb="FF66CCF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rgb="FFFFFF00"/>
        <bgColor rgb="FFFFFF00"/>
      </patternFill>
    </fill>
    <fill>
      <patternFill patternType="solid">
        <fgColor theme="0"/>
        <bgColor theme="0"/>
      </patternFill>
    </fill>
    <fill>
      <patternFill patternType="solid">
        <fgColor rgb="FFFBE4D5"/>
        <bgColor rgb="FFFBE4D5"/>
      </patternFill>
    </fill>
    <fill>
      <patternFill patternType="solid">
        <fgColor rgb="FFD8D8D8"/>
        <bgColor rgb="FFD8D8D8"/>
      </patternFill>
    </fill>
  </fills>
  <borders count="40">
    <border/>
    <border>
      <left/>
      <right/>
      <top/>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medium">
        <color rgb="FF000000"/>
      </right>
      <top/>
      <bottom style="thin">
        <color theme="0"/>
      </bottom>
    </border>
    <border>
      <left style="medium">
        <color rgb="FF000000"/>
      </left>
      <right style="thin">
        <color theme="0"/>
      </right>
      <top/>
      <bottom style="thin">
        <color theme="0"/>
      </bottom>
    </border>
    <border>
      <left/>
      <right style="thin">
        <color theme="0"/>
      </right>
      <top style="thin">
        <color theme="0"/>
      </top>
      <bottom style="thin">
        <color theme="0"/>
      </bottom>
    </border>
    <border>
      <left/>
      <right style="medium">
        <color rgb="FF000000"/>
      </right>
      <top style="thin">
        <color theme="0"/>
      </top>
      <bottom style="thin">
        <color theme="0"/>
      </bottom>
    </border>
    <border>
      <left/>
      <right/>
      <top style="thin">
        <color theme="0"/>
      </top>
      <bottom style="thin">
        <color theme="0"/>
      </bottom>
    </border>
    <border>
      <left/>
      <right style="medium">
        <color rgb="FF000000"/>
      </right>
      <top style="thin">
        <color theme="0"/>
      </top>
      <bottom/>
    </border>
    <border>
      <left style="medium">
        <color rgb="FF000000"/>
      </left>
      <bottom style="medium">
        <color rgb="FF000000"/>
      </bottom>
    </border>
    <border>
      <left/>
      <right/>
      <top/>
      <bottom style="medium">
        <color rgb="FF000000"/>
      </bottom>
    </border>
    <border>
      <left/>
      <right style="medium">
        <color rgb="FF000000"/>
      </right>
      <top/>
      <bottom style="medium">
        <color rgb="FF000000"/>
      </bottom>
    </border>
    <border>
      <left/>
      <right/>
      <top/>
      <bottom style="thin">
        <color theme="0"/>
      </bottom>
    </border>
    <border>
      <left/>
      <right/>
      <top style="thin">
        <color theme="0"/>
      </top>
      <bottom/>
    </border>
    <border>
      <left style="medium">
        <color rgb="FF000000"/>
      </left>
      <right/>
      <top style="medium">
        <color rgb="FF000000"/>
      </top>
      <bottom style="thin">
        <color rgb="FF000000"/>
      </bottom>
    </border>
    <border>
      <left/>
      <right style="thin">
        <color theme="0"/>
      </right>
      <top/>
      <bottom style="thin">
        <color theme="0"/>
      </bottom>
    </border>
    <border>
      <left style="medium">
        <color rgb="FF000000"/>
      </left>
      <right style="thin">
        <color theme="0"/>
      </right>
      <top style="thin">
        <color theme="0"/>
      </top>
      <bottom style="thin">
        <color theme="0"/>
      </bottom>
    </border>
    <border>
      <left style="medium">
        <color rgb="FF000000"/>
      </left>
      <right style="thin">
        <color theme="0"/>
      </right>
      <top style="thin">
        <color theme="0"/>
      </top>
      <bottom style="medium">
        <color rgb="FF000000"/>
      </bottom>
    </border>
    <border>
      <left/>
      <right style="thin">
        <color theme="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left/>
      <right/>
      <top style="medium">
        <color rgb="FF000000"/>
      </top>
      <bottom/>
    </border>
    <border>
      <left/>
      <right style="medium">
        <color rgb="FF000000"/>
      </right>
      <top style="medium">
        <color rgb="FF000000"/>
      </top>
      <bottom/>
    </border>
    <border>
      <left/>
      <right style="medium">
        <color rgb="FF000000"/>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dotted">
        <color rgb="FF000000"/>
      </right>
      <top style="thin">
        <color rgb="FF000000"/>
      </top>
      <bottom style="thin">
        <color rgb="FF000000"/>
      </bottom>
    </border>
    <border>
      <left style="dotted">
        <color rgb="FF000000"/>
      </left>
      <top style="thin">
        <color rgb="FF000000"/>
      </top>
      <bottom style="thin">
        <color rgb="FF000000"/>
      </bottom>
    </border>
    <border>
      <left style="thin">
        <color rgb="FF000000"/>
      </left>
      <right style="dotted">
        <color rgb="FF000000"/>
      </right>
      <top style="thin">
        <color rgb="FF000000"/>
      </top>
      <bottom style="thin">
        <color rgb="FF000000"/>
      </bottom>
    </border>
    <border>
      <left style="dotted">
        <color rgb="FF000000"/>
      </left>
      <right style="thin">
        <color rgb="FF000000"/>
      </right>
      <top style="thin">
        <color rgb="FF000000"/>
      </top>
      <bottom style="thin">
        <color rgb="FF000000"/>
      </bottom>
    </border>
    <border>
      <left/>
      <right/>
      <top style="thin">
        <color rgb="FF000000"/>
      </top>
      <bottom style="double">
        <color rgb="FF000000"/>
      </bottom>
    </border>
  </borders>
  <cellStyleXfs count="1">
    <xf borderId="0" fillId="0" fontId="0" numFmtId="0" applyAlignment="1" applyFont="1"/>
  </cellStyleXfs>
  <cellXfs count="158">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1" fillId="3" fontId="2" numFmtId="0" xfId="0" applyBorder="1" applyFill="1" applyFont="1"/>
    <xf borderId="1" fillId="4" fontId="1" numFmtId="0" xfId="0" applyAlignment="1" applyBorder="1" applyFill="1" applyFont="1">
      <alignment shrinkToFit="0" vertical="center" wrapText="1"/>
    </xf>
    <xf borderId="0" fillId="0" fontId="1" numFmtId="0" xfId="0" applyAlignment="1" applyFont="1">
      <alignment shrinkToFit="0" vertical="center" wrapText="1"/>
    </xf>
    <xf borderId="1" fillId="2" fontId="1" numFmtId="0" xfId="0" applyAlignment="1" applyBorder="1" applyFont="1">
      <alignment shrinkToFit="0" vertical="center" wrapText="1"/>
    </xf>
    <xf borderId="1" fillId="3" fontId="1" numFmtId="0" xfId="0" applyAlignment="1" applyBorder="1" applyFont="1">
      <alignment shrinkToFit="0" vertical="center" wrapText="1"/>
    </xf>
    <xf borderId="0" fillId="0" fontId="0" numFmtId="0" xfId="0" applyFont="1"/>
    <xf borderId="1" fillId="5" fontId="3" numFmtId="0" xfId="0" applyBorder="1" applyFill="1" applyFont="1"/>
    <xf borderId="1" fillId="6" fontId="1" numFmtId="0" xfId="0" applyBorder="1" applyFill="1" applyFont="1"/>
    <xf borderId="1" fillId="5" fontId="4" numFmtId="0" xfId="0" applyBorder="1" applyFont="1"/>
    <xf borderId="1" fillId="5" fontId="1" numFmtId="0" xfId="0" applyBorder="1" applyFont="1"/>
    <xf borderId="0" fillId="0" fontId="1" numFmtId="0" xfId="0" applyFont="1"/>
    <xf borderId="2" fillId="5" fontId="1" numFmtId="0" xfId="0" applyAlignment="1" applyBorder="1" applyFont="1">
      <alignment horizontal="left" shrinkToFit="0" vertical="top" wrapText="1"/>
    </xf>
    <xf borderId="3" fillId="0" fontId="5" numFmtId="0" xfId="0" applyBorder="1" applyFont="1"/>
    <xf borderId="4" fillId="0" fontId="5" numFmtId="0" xfId="0" applyBorder="1" applyFont="1"/>
    <xf borderId="1" fillId="3" fontId="1" numFmtId="0" xfId="0" applyBorder="1" applyFont="1"/>
    <xf borderId="1" fillId="5" fontId="1" numFmtId="0" xfId="0" applyAlignment="1" applyBorder="1" applyFont="1">
      <alignment horizontal="left" vertical="top"/>
    </xf>
    <xf borderId="1" fillId="5" fontId="1" numFmtId="0" xfId="0" applyAlignment="1" applyBorder="1" applyFont="1">
      <alignment horizontal="left" shrinkToFit="0" vertical="top" wrapText="1"/>
    </xf>
    <xf borderId="1" fillId="6" fontId="0" numFmtId="0" xfId="0" applyAlignment="1" applyBorder="1" applyFont="1">
      <alignment horizontal="right"/>
    </xf>
    <xf borderId="1" fillId="7" fontId="0" numFmtId="0" xfId="0" applyBorder="1" applyFill="1" applyFont="1"/>
    <xf borderId="0" fillId="0" fontId="0" numFmtId="0" xfId="0" applyAlignment="1" applyFont="1">
      <alignment horizontal="right"/>
    </xf>
    <xf borderId="1" fillId="8" fontId="0" numFmtId="0" xfId="0" applyBorder="1" applyFill="1" applyFont="1"/>
    <xf borderId="0" fillId="0" fontId="6" numFmtId="0" xfId="0" applyAlignment="1" applyFont="1">
      <alignment horizontal="center"/>
    </xf>
    <xf borderId="0" fillId="0" fontId="0" numFmtId="0" xfId="0" applyAlignment="1" applyFont="1">
      <alignment horizontal="center"/>
    </xf>
    <xf borderId="0" fillId="0" fontId="6" numFmtId="0" xfId="0" applyAlignment="1" applyFont="1">
      <alignment shrinkToFit="0" vertical="top" wrapText="1"/>
    </xf>
    <xf borderId="1" fillId="9" fontId="0" numFmtId="0" xfId="0" applyBorder="1" applyFill="1" applyFont="1"/>
    <xf borderId="0" fillId="0" fontId="6" numFmtId="0" xfId="0" applyFont="1"/>
    <xf borderId="1" fillId="6" fontId="0" numFmtId="0" xfId="0" applyBorder="1" applyFont="1"/>
    <xf borderId="1" fillId="9" fontId="3" numFmtId="0" xfId="0" applyBorder="1" applyFont="1"/>
    <xf borderId="1" fillId="9" fontId="3" numFmtId="14" xfId="0" applyAlignment="1" applyBorder="1" applyFont="1" applyNumberFormat="1">
      <alignment horizontal="left" vertical="top"/>
    </xf>
    <xf borderId="0" fillId="0" fontId="3" numFmtId="0" xfId="0" applyAlignment="1" applyFont="1">
      <alignment horizontal="center"/>
    </xf>
    <xf borderId="1" fillId="9" fontId="7" numFmtId="164" xfId="0" applyAlignment="1" applyBorder="1" applyFont="1" applyNumberFormat="1">
      <alignment horizontal="center"/>
    </xf>
    <xf borderId="1" fillId="10" fontId="8" numFmtId="164" xfId="0" applyAlignment="1" applyBorder="1" applyFill="1" applyFont="1" applyNumberFormat="1">
      <alignment horizontal="center"/>
    </xf>
    <xf quotePrefix="1" borderId="0" fillId="0" fontId="0" numFmtId="165" xfId="0" applyFont="1" applyNumberFormat="1"/>
    <xf borderId="0" fillId="0" fontId="9" numFmtId="165" xfId="0" applyAlignment="1" applyFont="1" applyNumberFormat="1">
      <alignment horizontal="center"/>
    </xf>
    <xf borderId="0" fillId="0" fontId="0" numFmtId="165" xfId="0" applyFont="1" applyNumberFormat="1"/>
    <xf borderId="0" fillId="0" fontId="3" numFmtId="0" xfId="0" applyFont="1"/>
    <xf borderId="1" fillId="9" fontId="0" numFmtId="166" xfId="0" applyBorder="1" applyFont="1" applyNumberFormat="1"/>
    <xf borderId="1" fillId="7" fontId="0" numFmtId="166" xfId="0" applyBorder="1" applyFont="1" applyNumberFormat="1"/>
    <xf borderId="1" fillId="3" fontId="0" numFmtId="0" xfId="0" applyBorder="1" applyFont="1"/>
    <xf borderId="1" fillId="8" fontId="0" numFmtId="166" xfId="0" applyBorder="1" applyFont="1" applyNumberFormat="1"/>
    <xf borderId="0" fillId="0" fontId="0" numFmtId="166" xfId="0" applyFont="1" applyNumberFormat="1"/>
    <xf borderId="1" fillId="11" fontId="1" numFmtId="0" xfId="0" applyBorder="1" applyFill="1" applyFont="1"/>
    <xf borderId="1" fillId="11" fontId="0" numFmtId="166" xfId="0" applyBorder="1" applyFont="1" applyNumberFormat="1"/>
    <xf borderId="0" fillId="0" fontId="0" numFmtId="167" xfId="0" applyFont="1" applyNumberFormat="1"/>
    <xf borderId="1" fillId="7" fontId="10" numFmtId="167" xfId="0" applyBorder="1" applyFont="1" applyNumberFormat="1"/>
    <xf borderId="1" fillId="8" fontId="0" numFmtId="167" xfId="0" applyBorder="1" applyFont="1" applyNumberFormat="1"/>
    <xf quotePrefix="1" borderId="0" fillId="0" fontId="0" numFmtId="0" xfId="0" applyFont="1"/>
    <xf borderId="0" fillId="0" fontId="0" numFmtId="168" xfId="0" applyFont="1" applyNumberFormat="1"/>
    <xf borderId="1" fillId="7" fontId="0" numFmtId="167" xfId="0" applyBorder="1" applyFont="1" applyNumberFormat="1"/>
    <xf borderId="5" fillId="7" fontId="4" numFmtId="166" xfId="0" applyBorder="1" applyFont="1" applyNumberFormat="1"/>
    <xf quotePrefix="1" borderId="5" fillId="7" fontId="1" numFmtId="0" xfId="0" applyBorder="1" applyFont="1"/>
    <xf quotePrefix="1" borderId="0" fillId="0" fontId="3" numFmtId="0" xfId="0" applyAlignment="1" applyFont="1">
      <alignment horizontal="center"/>
    </xf>
    <xf borderId="1" fillId="11" fontId="0" numFmtId="167" xfId="0" applyBorder="1" applyFont="1" applyNumberFormat="1"/>
    <xf borderId="1" fillId="7" fontId="11" numFmtId="166" xfId="0" applyBorder="1" applyFont="1" applyNumberFormat="1"/>
    <xf borderId="1" fillId="11" fontId="0" numFmtId="0" xfId="0" applyBorder="1" applyFont="1"/>
    <xf borderId="0" fillId="0" fontId="12" numFmtId="167" xfId="0" applyFont="1" applyNumberFormat="1"/>
    <xf borderId="1" fillId="3" fontId="3" numFmtId="0" xfId="0" applyBorder="1" applyFont="1"/>
    <xf borderId="0" fillId="0" fontId="13" numFmtId="0" xfId="0" applyAlignment="1" applyFont="1">
      <alignment readingOrder="0"/>
    </xf>
    <xf borderId="1" fillId="12" fontId="14" numFmtId="0" xfId="0" applyBorder="1" applyFill="1" applyFont="1"/>
    <xf borderId="1" fillId="3" fontId="15" numFmtId="0" xfId="0" applyBorder="1" applyFont="1"/>
    <xf borderId="2" fillId="5" fontId="1" numFmtId="0" xfId="0" applyAlignment="1" applyBorder="1" applyFont="1">
      <alignment horizontal="left" shrinkToFit="0" wrapText="1"/>
    </xf>
    <xf borderId="1" fillId="7" fontId="16" numFmtId="164" xfId="0" applyAlignment="1" applyBorder="1" applyFont="1" applyNumberFormat="1">
      <alignment horizontal="center"/>
    </xf>
    <xf borderId="1" fillId="6" fontId="17" numFmtId="0" xfId="0" applyBorder="1" applyFont="1"/>
    <xf borderId="0" fillId="0" fontId="18" numFmtId="164" xfId="0" applyAlignment="1" applyFont="1" applyNumberFormat="1">
      <alignment horizontal="center"/>
    </xf>
    <xf borderId="0" fillId="0" fontId="6" numFmtId="0" xfId="0" applyAlignment="1" applyFont="1">
      <alignment horizontal="center" shrinkToFit="0" wrapText="1"/>
    </xf>
    <xf borderId="6" fillId="0" fontId="19" numFmtId="0" xfId="0" applyAlignment="1" applyBorder="1" applyFont="1">
      <alignment shrinkToFit="0" wrapText="1"/>
    </xf>
    <xf borderId="7" fillId="0" fontId="20" numFmtId="17" xfId="0" applyAlignment="1" applyBorder="1" applyFont="1" applyNumberFormat="1">
      <alignment horizontal="center" shrinkToFit="0" wrapText="1"/>
    </xf>
    <xf borderId="8" fillId="0" fontId="20" numFmtId="17" xfId="0" applyAlignment="1" applyBorder="1" applyFont="1" applyNumberFormat="1">
      <alignment horizontal="center" shrinkToFit="0" wrapText="1"/>
    </xf>
    <xf borderId="0" fillId="0" fontId="21" numFmtId="9" xfId="0" applyFont="1" applyNumberFormat="1"/>
    <xf borderId="9" fillId="9" fontId="6" numFmtId="169" xfId="0" applyBorder="1" applyFont="1" applyNumberFormat="1"/>
    <xf borderId="10" fillId="9" fontId="6" numFmtId="0" xfId="0" applyBorder="1" applyFont="1"/>
    <xf borderId="11" fillId="9" fontId="6" numFmtId="170" xfId="0" applyAlignment="1" applyBorder="1" applyFont="1" applyNumberFormat="1">
      <alignment horizontal="center"/>
    </xf>
    <xf borderId="12" fillId="9" fontId="6" numFmtId="170" xfId="0" applyAlignment="1" applyBorder="1" applyFont="1" applyNumberFormat="1">
      <alignment horizontal="center"/>
    </xf>
    <xf borderId="0" fillId="0" fontId="0" numFmtId="9" xfId="0" applyFont="1" applyNumberFormat="1"/>
    <xf borderId="12" fillId="9" fontId="6" numFmtId="169" xfId="0" applyBorder="1" applyFont="1" applyNumberFormat="1"/>
    <xf borderId="13" fillId="9" fontId="6" numFmtId="170" xfId="0" applyAlignment="1" applyBorder="1" applyFont="1" applyNumberFormat="1">
      <alignment horizontal="center"/>
    </xf>
    <xf borderId="14" fillId="9" fontId="6" numFmtId="169" xfId="0" applyBorder="1" applyFont="1" applyNumberFormat="1"/>
    <xf borderId="15" fillId="0" fontId="6" numFmtId="0" xfId="0" applyBorder="1" applyFont="1"/>
    <xf borderId="16" fillId="7" fontId="6" numFmtId="170" xfId="0" applyAlignment="1" applyBorder="1" applyFont="1" applyNumberFormat="1">
      <alignment horizontal="center"/>
    </xf>
    <xf borderId="17" fillId="7" fontId="6" numFmtId="170" xfId="0" applyAlignment="1" applyBorder="1" applyFont="1" applyNumberFormat="1">
      <alignment horizontal="center"/>
    </xf>
    <xf borderId="1" fillId="3" fontId="6" numFmtId="0" xfId="0" applyBorder="1" applyFont="1"/>
    <xf borderId="0" fillId="0" fontId="22" numFmtId="0" xfId="0" applyFont="1"/>
    <xf borderId="0" fillId="0" fontId="22" numFmtId="167" xfId="0" applyAlignment="1" applyFont="1" applyNumberFormat="1">
      <alignment horizontal="center"/>
    </xf>
    <xf borderId="0" fillId="0" fontId="23" numFmtId="0" xfId="0" applyAlignment="1" applyFont="1">
      <alignment horizontal="center"/>
    </xf>
    <xf borderId="18" fillId="9" fontId="6" numFmtId="169" xfId="0" applyBorder="1" applyFont="1" applyNumberFormat="1"/>
    <xf borderId="13" fillId="9" fontId="6" numFmtId="169" xfId="0" applyBorder="1" applyFont="1" applyNumberFormat="1"/>
    <xf borderId="19" fillId="9" fontId="6" numFmtId="169" xfId="0" applyBorder="1" applyFont="1" applyNumberFormat="1"/>
    <xf borderId="1" fillId="3" fontId="6" numFmtId="0" xfId="0" applyAlignment="1" applyBorder="1" applyFont="1">
      <alignment shrinkToFit="0" wrapText="1"/>
    </xf>
    <xf borderId="0" fillId="0" fontId="23" numFmtId="0" xfId="0" applyAlignment="1" applyFont="1">
      <alignment horizontal="center" vertical="center"/>
    </xf>
    <xf borderId="0" fillId="0" fontId="23" numFmtId="0" xfId="0" applyAlignment="1" applyFont="1">
      <alignment vertical="center"/>
    </xf>
    <xf borderId="0" fillId="0" fontId="6" numFmtId="14" xfId="0" applyAlignment="1" applyFont="1" applyNumberFormat="1">
      <alignment horizontal="center" vertical="center"/>
    </xf>
    <xf borderId="0" fillId="0" fontId="1" numFmtId="0" xfId="0" applyAlignment="1" applyFont="1">
      <alignment horizontal="center" shrinkToFit="0" wrapText="1"/>
    </xf>
    <xf borderId="20" fillId="13" fontId="24" numFmtId="0" xfId="0" applyBorder="1" applyFill="1" applyFont="1"/>
    <xf borderId="7" fillId="0" fontId="20" numFmtId="0" xfId="0" applyAlignment="1" applyBorder="1" applyFont="1">
      <alignment horizontal="center" shrinkToFit="0" wrapText="1"/>
    </xf>
    <xf borderId="21" fillId="9" fontId="6" numFmtId="1" xfId="0" applyAlignment="1" applyBorder="1" applyFont="1" applyNumberFormat="1">
      <alignment horizontal="center"/>
    </xf>
    <xf borderId="12" fillId="9" fontId="6" numFmtId="1" xfId="0" applyAlignment="1" applyBorder="1" applyFont="1" applyNumberFormat="1">
      <alignment horizontal="center"/>
    </xf>
    <xf borderId="22" fillId="9" fontId="6" numFmtId="0" xfId="0" applyBorder="1" applyFont="1"/>
    <xf borderId="18" fillId="9" fontId="6" numFmtId="1" xfId="0" applyAlignment="1" applyBorder="1" applyFont="1" applyNumberFormat="1">
      <alignment horizontal="center"/>
    </xf>
    <xf borderId="9" fillId="9" fontId="6" numFmtId="1" xfId="0" applyAlignment="1" applyBorder="1" applyFont="1" applyNumberFormat="1">
      <alignment horizontal="center"/>
    </xf>
    <xf borderId="23" fillId="9" fontId="6" numFmtId="0" xfId="0" applyBorder="1" applyFont="1"/>
    <xf borderId="24" fillId="9" fontId="6" numFmtId="1" xfId="0" applyAlignment="1" applyBorder="1" applyFont="1" applyNumberFormat="1">
      <alignment horizontal="center"/>
    </xf>
    <xf borderId="16" fillId="9" fontId="6" numFmtId="1" xfId="0" applyAlignment="1" applyBorder="1" applyFont="1" applyNumberFormat="1">
      <alignment horizontal="center"/>
    </xf>
    <xf borderId="17" fillId="9" fontId="6" numFmtId="1" xfId="0" applyAlignment="1" applyBorder="1" applyFont="1" applyNumberFormat="1">
      <alignment horizontal="center"/>
    </xf>
    <xf borderId="0" fillId="0" fontId="6" numFmtId="169" xfId="0" applyFont="1" applyNumberFormat="1"/>
    <xf borderId="0" fillId="0" fontId="19" numFmtId="0" xfId="0" applyFont="1"/>
    <xf borderId="0" fillId="0" fontId="19" numFmtId="167" xfId="0" applyAlignment="1" applyFont="1" applyNumberFormat="1">
      <alignment horizontal="center"/>
    </xf>
    <xf borderId="25" fillId="0" fontId="19" numFmtId="0" xfId="0" applyBorder="1" applyFont="1"/>
    <xf borderId="26" fillId="0" fontId="19" numFmtId="0" xfId="0" applyBorder="1" applyFont="1"/>
    <xf borderId="27" fillId="0" fontId="19" numFmtId="0" xfId="0" applyBorder="1" applyFont="1"/>
    <xf borderId="0" fillId="0" fontId="6" numFmtId="9" xfId="0" applyFont="1" applyNumberFormat="1"/>
    <xf borderId="28" fillId="0" fontId="6" numFmtId="0" xfId="0" applyBorder="1" applyFont="1"/>
    <xf borderId="1" fillId="7" fontId="6" numFmtId="169" xfId="0" applyBorder="1" applyFont="1" applyNumberFormat="1"/>
    <xf borderId="29" fillId="7" fontId="6" numFmtId="169" xfId="0" applyBorder="1" applyFont="1" applyNumberFormat="1"/>
    <xf borderId="30" fillId="7" fontId="6" numFmtId="169" xfId="0" applyBorder="1" applyFont="1" applyNumberFormat="1"/>
    <xf borderId="0" fillId="0" fontId="1" numFmtId="169" xfId="0" applyFont="1" applyNumberFormat="1"/>
    <xf borderId="31" fillId="7" fontId="6" numFmtId="169" xfId="0" applyBorder="1" applyFont="1" applyNumberFormat="1"/>
    <xf borderId="0" fillId="0" fontId="22" numFmtId="0" xfId="0" applyAlignment="1" applyFont="1">
      <alignment horizontal="right"/>
    </xf>
    <xf borderId="16" fillId="7" fontId="6" numFmtId="169" xfId="0" applyBorder="1" applyFont="1" applyNumberFormat="1"/>
    <xf borderId="17" fillId="7" fontId="6" numFmtId="169" xfId="0" applyBorder="1" applyFont="1" applyNumberFormat="1"/>
    <xf borderId="0" fillId="0" fontId="25" numFmtId="0" xfId="0" applyFont="1"/>
    <xf borderId="0" fillId="0" fontId="26" numFmtId="0" xfId="0" applyFont="1"/>
    <xf borderId="2" fillId="9" fontId="1" numFmtId="0" xfId="0" applyAlignment="1" applyBorder="1" applyFont="1">
      <alignment horizontal="center"/>
    </xf>
    <xf borderId="1" fillId="14" fontId="27" numFmtId="0" xfId="0" applyBorder="1" applyFill="1" applyFont="1"/>
    <xf borderId="1" fillId="14" fontId="2" numFmtId="0" xfId="0" applyBorder="1" applyFont="1"/>
    <xf borderId="32" fillId="14" fontId="26" numFmtId="0" xfId="0" applyAlignment="1" applyBorder="1" applyFont="1">
      <alignment horizontal="left" shrinkToFit="0" vertical="top" wrapText="1"/>
    </xf>
    <xf borderId="33" fillId="0" fontId="5" numFmtId="0" xfId="0" applyBorder="1" applyFont="1"/>
    <xf borderId="34" fillId="0" fontId="5" numFmtId="0" xfId="0" applyBorder="1" applyFont="1"/>
    <xf borderId="32" fillId="15" fontId="27" numFmtId="0" xfId="0" applyAlignment="1" applyBorder="1" applyFill="1" applyFont="1">
      <alignment horizontal="center"/>
    </xf>
    <xf borderId="35" fillId="0" fontId="5" numFmtId="0" xfId="0" applyBorder="1" applyFont="1"/>
    <xf borderId="36" fillId="9" fontId="27" numFmtId="0" xfId="0" applyAlignment="1" applyBorder="1" applyFont="1">
      <alignment horizontal="center"/>
    </xf>
    <xf borderId="5" fillId="15" fontId="27" numFmtId="0" xfId="0" applyAlignment="1" applyBorder="1" applyFont="1">
      <alignment horizontal="center" shrinkToFit="0" wrapText="1"/>
    </xf>
    <xf borderId="37" fillId="15" fontId="27" numFmtId="0" xfId="0" applyAlignment="1" applyBorder="1" applyFont="1">
      <alignment horizontal="center" shrinkToFit="0" wrapText="1"/>
    </xf>
    <xf borderId="38" fillId="14" fontId="27" numFmtId="0" xfId="0" applyAlignment="1" applyBorder="1" applyFont="1">
      <alignment horizontal="center" shrinkToFit="0" wrapText="1"/>
    </xf>
    <xf borderId="5" fillId="14" fontId="27" numFmtId="0" xfId="0" applyAlignment="1" applyBorder="1" applyFont="1">
      <alignment horizontal="center" shrinkToFit="0" wrapText="1"/>
    </xf>
    <xf borderId="37" fillId="14" fontId="27" numFmtId="0" xfId="0" applyAlignment="1" applyBorder="1" applyFont="1">
      <alignment horizontal="center" shrinkToFit="0" wrapText="1"/>
    </xf>
    <xf borderId="5" fillId="15" fontId="2" numFmtId="0" xfId="0" applyAlignment="1" applyBorder="1" applyFont="1">
      <alignment horizontal="center"/>
    </xf>
    <xf borderId="37" fillId="15" fontId="2" numFmtId="0" xfId="0" applyAlignment="1" applyBorder="1" applyFont="1">
      <alignment horizontal="center"/>
    </xf>
    <xf borderId="38" fillId="9" fontId="2" numFmtId="0" xfId="0" applyAlignment="1" applyBorder="1" applyFont="1">
      <alignment horizontal="center"/>
    </xf>
    <xf borderId="5" fillId="14" fontId="2" numFmtId="0" xfId="0" applyAlignment="1" applyBorder="1" applyFont="1">
      <alignment horizontal="center"/>
    </xf>
    <xf borderId="37" fillId="14" fontId="2" numFmtId="0" xfId="0" applyAlignment="1" applyBorder="1" applyFont="1">
      <alignment horizontal="center"/>
    </xf>
    <xf borderId="5" fillId="15" fontId="27" numFmtId="0" xfId="0" applyAlignment="1" applyBorder="1" applyFont="1">
      <alignment horizontal="center"/>
    </xf>
    <xf borderId="37" fillId="15" fontId="27" numFmtId="0" xfId="0" applyAlignment="1" applyBorder="1" applyFont="1">
      <alignment horizontal="center"/>
    </xf>
    <xf borderId="38" fillId="14" fontId="27" numFmtId="0" xfId="0" applyAlignment="1" applyBorder="1" applyFont="1">
      <alignment horizontal="center"/>
    </xf>
    <xf borderId="5" fillId="14" fontId="27" numFmtId="0" xfId="0" applyAlignment="1" applyBorder="1" applyFont="1">
      <alignment horizontal="center"/>
    </xf>
    <xf borderId="37" fillId="14" fontId="27" numFmtId="0" xfId="0" applyAlignment="1" applyBorder="1" applyFont="1">
      <alignment horizontal="center"/>
    </xf>
    <xf borderId="5" fillId="15" fontId="27" numFmtId="0" xfId="0" applyAlignment="1" applyBorder="1" applyFont="1">
      <alignment horizontal="left"/>
    </xf>
    <xf borderId="5" fillId="15" fontId="2" numFmtId="0" xfId="0" applyBorder="1" applyFont="1"/>
    <xf borderId="38" fillId="14" fontId="27" numFmtId="0" xfId="0" applyBorder="1" applyFont="1"/>
    <xf borderId="5" fillId="14" fontId="2" numFmtId="0" xfId="0" applyAlignment="1" applyBorder="1" applyFont="1">
      <alignment horizontal="right"/>
    </xf>
    <xf borderId="0" fillId="0" fontId="28" numFmtId="0" xfId="0" applyFont="1"/>
    <xf borderId="1" fillId="9" fontId="0" numFmtId="169" xfId="0" applyBorder="1" applyFont="1" applyNumberFormat="1"/>
    <xf borderId="1" fillId="9" fontId="1" numFmtId="171" xfId="0" applyAlignment="1" applyBorder="1" applyFont="1" applyNumberFormat="1">
      <alignment horizontal="center"/>
    </xf>
    <xf borderId="1" fillId="7" fontId="0" numFmtId="169" xfId="0" applyBorder="1" applyFont="1" applyNumberFormat="1"/>
    <xf borderId="1" fillId="9" fontId="1" numFmtId="10" xfId="0" applyAlignment="1" applyBorder="1" applyFont="1" applyNumberFormat="1">
      <alignment horizontal="center"/>
    </xf>
    <xf borderId="39" fillId="7" fontId="0" numFmtId="166" xfId="0" applyBorder="1" applyFont="1" applyNumberFormat="1"/>
    <xf borderId="0" fillId="0" fontId="0" numFmtId="169" xfId="0"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Current%20Resources/13-Week-Cash-Flow-Analysis%20Learning%20is%20Fun%20CC%20Board%20Decisions.xlsx"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5"/>
    <col customWidth="1" min="2" max="26" width="7.63"/>
  </cols>
  <sheetData>
    <row r="1" ht="14.25" customHeight="1">
      <c r="A1" s="1" t="s">
        <v>0</v>
      </c>
      <c r="B1" s="2">
        <v>1.0</v>
      </c>
    </row>
    <row r="2" ht="36.75" customHeight="1">
      <c r="A2" s="3" t="s">
        <v>1</v>
      </c>
      <c r="B2" s="4"/>
      <c r="C2" s="4"/>
      <c r="D2" s="4"/>
      <c r="E2" s="4"/>
      <c r="F2" s="4"/>
      <c r="G2" s="4"/>
      <c r="H2" s="4"/>
      <c r="I2" s="4"/>
      <c r="J2" s="4"/>
    </row>
    <row r="3" ht="49.5" customHeight="1">
      <c r="A3" s="5" t="s">
        <v>2</v>
      </c>
      <c r="B3" s="6">
        <v>2.0</v>
      </c>
      <c r="C3" s="4"/>
      <c r="D3" s="4"/>
      <c r="E3" s="4"/>
      <c r="F3" s="4"/>
      <c r="G3" s="4"/>
      <c r="H3" s="4"/>
      <c r="I3" s="4"/>
      <c r="J3" s="4"/>
    </row>
    <row r="4" ht="14.25" customHeight="1">
      <c r="A4" s="3" t="s">
        <v>3</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8.0" topLeftCell="B19" activePane="bottomRight" state="frozen"/>
      <selection activeCell="B1" sqref="B1" pane="topRight"/>
      <selection activeCell="A19" sqref="A19" pane="bottomLeft"/>
      <selection activeCell="B19" sqref="B19" pane="bottomRight"/>
    </sheetView>
  </sheetViews>
  <sheetFormatPr customHeight="1" defaultColWidth="12.63" defaultRowHeight="15.0" outlineLevelRow="1"/>
  <cols>
    <col customWidth="1" min="1" max="1" width="2.5"/>
    <col customWidth="1" min="2" max="2" width="37.13"/>
    <col customWidth="1" min="3" max="3" width="4.25"/>
    <col customWidth="1" min="4" max="16" width="12.13"/>
    <col customWidth="1" min="17" max="17" width="9.25"/>
    <col customWidth="1" min="18" max="18" width="10.0"/>
    <col customWidth="1" min="19" max="19" width="10.38"/>
    <col customWidth="1" min="20" max="26" width="8.0"/>
  </cols>
  <sheetData>
    <row r="1" ht="13.5" customHeight="1">
      <c r="A1" s="7"/>
      <c r="B1" s="8" t="s">
        <v>4</v>
      </c>
      <c r="C1" s="7"/>
      <c r="D1" s="7"/>
      <c r="E1" s="7"/>
      <c r="F1" s="7"/>
      <c r="G1" s="7"/>
      <c r="H1" s="7"/>
      <c r="I1" s="7"/>
      <c r="J1" s="7"/>
      <c r="K1" s="7"/>
      <c r="L1" s="7"/>
      <c r="M1" s="7"/>
      <c r="N1" s="7"/>
      <c r="O1" s="7"/>
      <c r="P1" s="7"/>
      <c r="Q1" s="7"/>
      <c r="R1" s="7"/>
      <c r="S1" s="7"/>
      <c r="T1" s="7"/>
      <c r="U1" s="7"/>
      <c r="V1" s="7"/>
      <c r="W1" s="7"/>
      <c r="X1" s="7"/>
      <c r="Y1" s="7"/>
      <c r="Z1" s="7"/>
    </row>
    <row r="2" ht="13.5" customHeight="1">
      <c r="A2" s="9">
        <v>1.0</v>
      </c>
      <c r="B2" s="10" t="s">
        <v>5</v>
      </c>
      <c r="C2" s="11"/>
      <c r="D2" s="11"/>
      <c r="E2" s="11"/>
      <c r="F2" s="11"/>
      <c r="G2" s="11"/>
      <c r="H2" s="11"/>
      <c r="I2" s="11"/>
      <c r="J2" s="11"/>
      <c r="K2" s="11"/>
      <c r="L2" s="11"/>
      <c r="M2" s="11"/>
      <c r="N2" s="11"/>
      <c r="O2" s="11"/>
      <c r="P2" s="11"/>
      <c r="Q2" s="12"/>
      <c r="R2" s="12"/>
      <c r="S2" s="12"/>
      <c r="T2" s="12"/>
      <c r="U2" s="12"/>
      <c r="V2" s="12"/>
      <c r="W2" s="12"/>
      <c r="X2" s="12"/>
      <c r="Y2" s="12"/>
      <c r="Z2" s="12"/>
    </row>
    <row r="3" ht="13.5" hidden="1" customHeight="1" outlineLevel="1">
      <c r="A3" s="12"/>
      <c r="B3" s="11" t="s">
        <v>6</v>
      </c>
      <c r="C3" s="11"/>
      <c r="D3" s="11"/>
      <c r="E3" s="11"/>
      <c r="F3" s="11"/>
      <c r="G3" s="11"/>
      <c r="H3" s="11"/>
      <c r="I3" s="11"/>
      <c r="J3" s="11"/>
      <c r="K3" s="11"/>
      <c r="L3" s="11"/>
      <c r="M3" s="11"/>
      <c r="N3" s="11"/>
      <c r="O3" s="11"/>
      <c r="P3" s="11"/>
      <c r="Q3" s="12"/>
      <c r="R3" s="12"/>
      <c r="S3" s="12"/>
      <c r="T3" s="12"/>
      <c r="U3" s="12"/>
      <c r="V3" s="12"/>
      <c r="W3" s="12"/>
      <c r="X3" s="12"/>
      <c r="Y3" s="12"/>
      <c r="Z3" s="12"/>
    </row>
    <row r="4" ht="13.5" hidden="1" customHeight="1" outlineLevel="1">
      <c r="A4" s="12"/>
      <c r="B4" s="11" t="s">
        <v>7</v>
      </c>
      <c r="C4" s="11"/>
      <c r="D4" s="11"/>
      <c r="E4" s="11"/>
      <c r="F4" s="11"/>
      <c r="G4" s="11"/>
      <c r="H4" s="11"/>
      <c r="I4" s="11"/>
      <c r="J4" s="11"/>
      <c r="K4" s="11"/>
      <c r="L4" s="11"/>
      <c r="M4" s="11"/>
      <c r="N4" s="11"/>
      <c r="O4" s="11"/>
      <c r="P4" s="11"/>
      <c r="Q4" s="12"/>
      <c r="R4" s="12"/>
      <c r="S4" s="12"/>
      <c r="T4" s="12"/>
      <c r="U4" s="12"/>
      <c r="V4" s="12"/>
      <c r="W4" s="12"/>
      <c r="X4" s="12"/>
      <c r="Y4" s="12"/>
      <c r="Z4" s="12"/>
    </row>
    <row r="5" ht="13.5" hidden="1" customHeight="1" outlineLevel="1">
      <c r="A5" s="12"/>
      <c r="B5" s="11" t="s">
        <v>8</v>
      </c>
      <c r="C5" s="11"/>
      <c r="D5" s="11"/>
      <c r="E5" s="11"/>
      <c r="F5" s="11"/>
      <c r="G5" s="11"/>
      <c r="H5" s="11"/>
      <c r="I5" s="11"/>
      <c r="J5" s="11"/>
      <c r="K5" s="11"/>
      <c r="L5" s="11"/>
      <c r="M5" s="11"/>
      <c r="N5" s="11"/>
      <c r="O5" s="11"/>
      <c r="P5" s="11"/>
      <c r="Q5" s="12"/>
      <c r="R5" s="12"/>
      <c r="S5" s="12"/>
      <c r="T5" s="12"/>
      <c r="U5" s="12"/>
      <c r="V5" s="12"/>
      <c r="W5" s="12"/>
      <c r="X5" s="12"/>
      <c r="Y5" s="12"/>
      <c r="Z5" s="12"/>
    </row>
    <row r="6" ht="13.5" hidden="1" customHeight="1" outlineLevel="1">
      <c r="A6" s="12"/>
      <c r="B6" s="11" t="s">
        <v>9</v>
      </c>
      <c r="C6" s="11"/>
      <c r="D6" s="11"/>
      <c r="E6" s="11"/>
      <c r="F6" s="11"/>
      <c r="G6" s="11"/>
      <c r="H6" s="11"/>
      <c r="I6" s="11"/>
      <c r="J6" s="11"/>
      <c r="K6" s="11"/>
      <c r="L6" s="11"/>
      <c r="M6" s="11"/>
      <c r="N6" s="11"/>
      <c r="O6" s="11"/>
      <c r="P6" s="11"/>
      <c r="Q6" s="12"/>
      <c r="R6" s="12"/>
      <c r="S6" s="12"/>
      <c r="T6" s="12"/>
      <c r="U6" s="12"/>
      <c r="V6" s="12"/>
      <c r="W6" s="12"/>
      <c r="X6" s="12"/>
      <c r="Y6" s="12"/>
      <c r="Z6" s="12"/>
    </row>
    <row r="7" ht="22.5" hidden="1" customHeight="1" outlineLevel="1">
      <c r="A7" s="12"/>
      <c r="B7" s="13" t="s">
        <v>10</v>
      </c>
      <c r="C7" s="14"/>
      <c r="D7" s="14"/>
      <c r="E7" s="14"/>
      <c r="F7" s="14"/>
      <c r="G7" s="14"/>
      <c r="H7" s="14"/>
      <c r="I7" s="14"/>
      <c r="J7" s="14"/>
      <c r="K7" s="14"/>
      <c r="L7" s="14"/>
      <c r="M7" s="14"/>
      <c r="N7" s="14"/>
      <c r="O7" s="14"/>
      <c r="P7" s="15"/>
      <c r="Q7" s="12"/>
      <c r="R7" s="12"/>
      <c r="S7" s="12"/>
      <c r="T7" s="12"/>
      <c r="U7" s="12"/>
      <c r="V7" s="12"/>
      <c r="W7" s="12"/>
      <c r="X7" s="12"/>
      <c r="Y7" s="12"/>
      <c r="Z7" s="12"/>
    </row>
    <row r="8" ht="22.5" hidden="1" customHeight="1" outlineLevel="1">
      <c r="A8" s="16">
        <v>22.0</v>
      </c>
      <c r="B8" s="13" t="s">
        <v>11</v>
      </c>
      <c r="C8" s="14"/>
      <c r="D8" s="14"/>
      <c r="E8" s="14"/>
      <c r="F8" s="14"/>
      <c r="G8" s="14"/>
      <c r="H8" s="14"/>
      <c r="I8" s="14"/>
      <c r="J8" s="14"/>
      <c r="K8" s="14"/>
      <c r="L8" s="14"/>
      <c r="M8" s="14"/>
      <c r="N8" s="14"/>
      <c r="O8" s="14"/>
      <c r="P8" s="15"/>
      <c r="Q8" s="12"/>
      <c r="R8" s="12"/>
      <c r="S8" s="12"/>
      <c r="T8" s="12"/>
      <c r="U8" s="12"/>
      <c r="V8" s="12"/>
      <c r="W8" s="12"/>
      <c r="X8" s="12"/>
      <c r="Y8" s="12"/>
      <c r="Z8" s="12"/>
    </row>
    <row r="9" ht="12.75" hidden="1" customHeight="1" outlineLevel="1">
      <c r="A9" s="12"/>
      <c r="B9" s="17" t="s">
        <v>12</v>
      </c>
      <c r="C9" s="18"/>
      <c r="D9" s="18"/>
      <c r="E9" s="18"/>
      <c r="F9" s="18"/>
      <c r="G9" s="18"/>
      <c r="H9" s="18"/>
      <c r="I9" s="18"/>
      <c r="J9" s="18"/>
      <c r="K9" s="18"/>
      <c r="L9" s="18"/>
      <c r="M9" s="18"/>
      <c r="N9" s="18"/>
      <c r="O9" s="18"/>
      <c r="P9" s="18"/>
      <c r="Q9" s="12"/>
      <c r="R9" s="12"/>
      <c r="S9" s="12"/>
      <c r="T9" s="12"/>
      <c r="U9" s="12"/>
      <c r="V9" s="12"/>
      <c r="W9" s="12"/>
      <c r="X9" s="12"/>
      <c r="Y9" s="12"/>
      <c r="Z9" s="12"/>
    </row>
    <row r="10" ht="13.5" hidden="1" customHeight="1" outlineLevel="1">
      <c r="A10" s="12"/>
      <c r="B10" s="11" t="s">
        <v>13</v>
      </c>
      <c r="C10" s="11"/>
      <c r="D10" s="11"/>
      <c r="E10" s="11"/>
      <c r="F10" s="11"/>
      <c r="G10" s="11"/>
      <c r="H10" s="11"/>
      <c r="I10" s="11"/>
      <c r="J10" s="11"/>
      <c r="K10" s="11"/>
      <c r="L10" s="11"/>
      <c r="M10" s="11"/>
      <c r="N10" s="11"/>
      <c r="O10" s="11"/>
      <c r="P10" s="11"/>
      <c r="Q10" s="12"/>
      <c r="R10" s="12"/>
      <c r="S10" s="12"/>
      <c r="T10" s="12"/>
      <c r="U10" s="12"/>
      <c r="V10" s="12"/>
      <c r="W10" s="12"/>
      <c r="X10" s="12"/>
      <c r="Y10" s="12"/>
      <c r="Z10" s="12"/>
    </row>
    <row r="11" ht="13.5" customHeight="1" collapsed="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ht="13.5" customHeight="1">
      <c r="A12" s="7"/>
      <c r="B12" s="19">
        <v>2.0</v>
      </c>
      <c r="C12" s="20"/>
      <c r="D12" s="12" t="s">
        <v>14</v>
      </c>
      <c r="E12" s="7"/>
      <c r="F12" s="7"/>
      <c r="G12" s="7"/>
      <c r="H12" s="7"/>
      <c r="I12" s="7"/>
      <c r="J12" s="7"/>
      <c r="K12" s="7"/>
      <c r="L12" s="7"/>
      <c r="M12" s="7"/>
      <c r="N12" s="7"/>
      <c r="O12" s="7"/>
      <c r="P12" s="7"/>
      <c r="Q12" s="7"/>
      <c r="R12" s="7"/>
      <c r="S12" s="7"/>
      <c r="T12" s="7"/>
      <c r="U12" s="7"/>
      <c r="V12" s="7"/>
      <c r="W12" s="7"/>
      <c r="X12" s="7"/>
      <c r="Y12" s="7"/>
      <c r="Z12" s="7"/>
    </row>
    <row r="13" ht="13.5" customHeight="1">
      <c r="A13" s="7"/>
      <c r="B13" s="21"/>
      <c r="C13" s="22"/>
      <c r="D13" s="12" t="s">
        <v>15</v>
      </c>
      <c r="E13" s="7"/>
      <c r="F13" s="23"/>
      <c r="G13" s="24"/>
      <c r="H13" s="24"/>
      <c r="I13" s="25"/>
      <c r="J13" s="25"/>
      <c r="K13" s="25"/>
      <c r="L13" s="25"/>
      <c r="M13" s="7"/>
      <c r="N13" s="7"/>
      <c r="O13" s="7"/>
      <c r="P13" s="7"/>
      <c r="Q13" s="7"/>
      <c r="R13" s="7"/>
      <c r="S13" s="7"/>
      <c r="T13" s="7"/>
      <c r="U13" s="7"/>
      <c r="V13" s="7"/>
      <c r="W13" s="7"/>
      <c r="X13" s="7"/>
      <c r="Y13" s="7"/>
      <c r="Z13" s="7"/>
    </row>
    <row r="14" ht="13.5" customHeight="1">
      <c r="A14" s="7"/>
      <c r="B14" s="7"/>
      <c r="C14" s="26"/>
      <c r="D14" s="12" t="s">
        <v>16</v>
      </c>
      <c r="E14" s="27"/>
      <c r="F14" s="23"/>
      <c r="G14" s="24"/>
      <c r="H14" s="24"/>
      <c r="I14" s="25"/>
      <c r="J14" s="25"/>
      <c r="K14" s="25"/>
      <c r="L14" s="25"/>
      <c r="M14" s="7"/>
      <c r="N14" s="7"/>
      <c r="O14" s="7"/>
      <c r="P14" s="7"/>
      <c r="Q14" s="7"/>
      <c r="R14" s="7"/>
      <c r="S14" s="7"/>
      <c r="T14" s="7"/>
      <c r="U14" s="7"/>
      <c r="V14" s="7"/>
      <c r="W14" s="7"/>
      <c r="X14" s="7"/>
      <c r="Y14" s="7"/>
      <c r="Z14" s="7"/>
    </row>
    <row r="15" ht="13.5" customHeight="1">
      <c r="A15" s="28">
        <v>3.0</v>
      </c>
      <c r="B15" s="29" t="s">
        <v>17</v>
      </c>
      <c r="C15" s="7"/>
      <c r="D15" s="7"/>
      <c r="E15" s="7"/>
      <c r="F15" s="23"/>
      <c r="G15" s="24"/>
      <c r="H15" s="24"/>
      <c r="I15" s="7"/>
      <c r="J15" s="7"/>
      <c r="K15" s="7"/>
      <c r="L15" s="7"/>
      <c r="M15" s="7"/>
      <c r="N15" s="7"/>
      <c r="O15" s="7"/>
      <c r="P15" s="7"/>
      <c r="Q15" s="7"/>
      <c r="R15" s="7"/>
      <c r="S15" s="7"/>
      <c r="T15" s="7"/>
      <c r="U15" s="7"/>
      <c r="V15" s="7"/>
      <c r="W15" s="7"/>
      <c r="X15" s="7"/>
      <c r="Y15" s="7"/>
      <c r="Z15" s="7"/>
    </row>
    <row r="16" ht="13.5" customHeight="1">
      <c r="A16" s="7"/>
      <c r="B16" s="30">
        <v>44041.0</v>
      </c>
      <c r="C16" s="7"/>
      <c r="D16" s="7"/>
      <c r="E16" s="7"/>
      <c r="F16" s="7"/>
      <c r="G16" s="7"/>
      <c r="H16" s="7"/>
      <c r="I16" s="7"/>
      <c r="J16" s="7"/>
      <c r="K16" s="7"/>
      <c r="L16" s="7"/>
      <c r="M16" s="7"/>
      <c r="N16" s="7"/>
      <c r="O16" s="7"/>
      <c r="P16" s="7"/>
      <c r="Q16" s="7"/>
      <c r="R16" s="7"/>
      <c r="S16" s="7"/>
      <c r="T16" s="7"/>
      <c r="U16" s="7"/>
      <c r="V16" s="7"/>
      <c r="W16" s="7"/>
      <c r="X16" s="7"/>
      <c r="Y16" s="7"/>
      <c r="Z16" s="7"/>
    </row>
    <row r="17" ht="13.5" customHeight="1">
      <c r="A17" s="7"/>
      <c r="B17" s="7"/>
      <c r="C17" s="7"/>
      <c r="D17" s="31" t="s">
        <v>18</v>
      </c>
      <c r="E17" s="31" t="s">
        <v>19</v>
      </c>
      <c r="F17" s="31" t="s">
        <v>20</v>
      </c>
      <c r="G17" s="31" t="s">
        <v>21</v>
      </c>
      <c r="H17" s="31" t="s">
        <v>22</v>
      </c>
      <c r="I17" s="31" t="s">
        <v>23</v>
      </c>
      <c r="J17" s="31" t="s">
        <v>24</v>
      </c>
      <c r="K17" s="31" t="s">
        <v>25</v>
      </c>
      <c r="L17" s="31" t="s">
        <v>26</v>
      </c>
      <c r="M17" s="31" t="s">
        <v>27</v>
      </c>
      <c r="N17" s="31" t="s">
        <v>28</v>
      </c>
      <c r="O17" s="31" t="s">
        <v>29</v>
      </c>
      <c r="P17" s="31" t="s">
        <v>30</v>
      </c>
      <c r="Q17" s="7" t="s">
        <v>31</v>
      </c>
      <c r="R17" s="7" t="s">
        <v>31</v>
      </c>
      <c r="S17" s="7"/>
      <c r="T17" s="7"/>
      <c r="U17" s="7"/>
      <c r="V17" s="7"/>
      <c r="W17" s="7"/>
      <c r="X17" s="7"/>
      <c r="Y17" s="7"/>
      <c r="Z17" s="7"/>
    </row>
    <row r="18" ht="13.5" customHeight="1">
      <c r="A18" s="7"/>
      <c r="B18" s="7"/>
      <c r="C18" s="28">
        <v>4.0</v>
      </c>
      <c r="D18" s="32">
        <v>44046.0</v>
      </c>
      <c r="E18" s="33">
        <f t="shared" ref="E18:P18" si="1">D18+7</f>
        <v>44053</v>
      </c>
      <c r="F18" s="33">
        <f t="shared" si="1"/>
        <v>44060</v>
      </c>
      <c r="G18" s="33">
        <f t="shared" si="1"/>
        <v>44067</v>
      </c>
      <c r="H18" s="33">
        <f t="shared" si="1"/>
        <v>44074</v>
      </c>
      <c r="I18" s="33">
        <f t="shared" si="1"/>
        <v>44081</v>
      </c>
      <c r="J18" s="33">
        <f t="shared" si="1"/>
        <v>44088</v>
      </c>
      <c r="K18" s="33">
        <f t="shared" si="1"/>
        <v>44095</v>
      </c>
      <c r="L18" s="33">
        <f t="shared" si="1"/>
        <v>44102</v>
      </c>
      <c r="M18" s="33">
        <f t="shared" si="1"/>
        <v>44109</v>
      </c>
      <c r="N18" s="33">
        <f t="shared" si="1"/>
        <v>44116</v>
      </c>
      <c r="O18" s="33">
        <f t="shared" si="1"/>
        <v>44123</v>
      </c>
      <c r="P18" s="33">
        <f t="shared" si="1"/>
        <v>44130</v>
      </c>
      <c r="Q18" s="34" t="s">
        <v>32</v>
      </c>
      <c r="R18" s="34" t="s">
        <v>31</v>
      </c>
      <c r="S18" s="7"/>
      <c r="T18" s="7"/>
      <c r="U18" s="7"/>
      <c r="V18" s="7"/>
      <c r="W18" s="7"/>
      <c r="X18" s="7"/>
      <c r="Y18" s="7"/>
      <c r="Z18" s="7"/>
    </row>
    <row r="19" ht="13.5" customHeight="1">
      <c r="A19" s="7"/>
      <c r="B19" s="7"/>
      <c r="C19" s="7"/>
      <c r="D19" s="35"/>
      <c r="E19" s="35"/>
      <c r="F19" s="35"/>
      <c r="G19" s="35"/>
      <c r="H19" s="35"/>
      <c r="I19" s="35"/>
      <c r="J19" s="35"/>
      <c r="K19" s="35"/>
      <c r="L19" s="35"/>
      <c r="M19" s="35"/>
      <c r="N19" s="35"/>
      <c r="O19" s="35"/>
      <c r="P19" s="35"/>
      <c r="Q19" s="36"/>
      <c r="R19" s="36"/>
      <c r="S19" s="7"/>
      <c r="T19" s="7"/>
      <c r="U19" s="7"/>
      <c r="V19" s="7"/>
      <c r="W19" s="7"/>
      <c r="X19" s="7"/>
      <c r="Y19" s="7"/>
      <c r="Z19" s="7"/>
    </row>
    <row r="20" ht="13.5" customHeight="1">
      <c r="A20" s="7"/>
      <c r="B20" s="37" t="s">
        <v>33</v>
      </c>
      <c r="C20" s="28">
        <v>5.0</v>
      </c>
      <c r="D20" s="38">
        <v>28000.0</v>
      </c>
      <c r="E20" s="39">
        <f t="shared" ref="E20:P20" si="2">+D71</f>
        <v>21168.88779</v>
      </c>
      <c r="F20" s="39">
        <f t="shared" si="2"/>
        <v>32242.77557</v>
      </c>
      <c r="G20" s="39">
        <f t="shared" si="2"/>
        <v>31216.66336</v>
      </c>
      <c r="H20" s="39">
        <f t="shared" si="2"/>
        <v>21540.55114</v>
      </c>
      <c r="I20" s="39">
        <f t="shared" si="2"/>
        <v>22128.23893</v>
      </c>
      <c r="J20" s="39">
        <f t="shared" si="2"/>
        <v>20318.83559</v>
      </c>
      <c r="K20" s="39">
        <f t="shared" si="2"/>
        <v>20519.43225</v>
      </c>
      <c r="L20" s="39">
        <f t="shared" si="2"/>
        <v>20695.02891</v>
      </c>
      <c r="M20" s="39">
        <f t="shared" si="2"/>
        <v>19945.62558</v>
      </c>
      <c r="N20" s="39">
        <f t="shared" si="2"/>
        <v>16311.22224</v>
      </c>
      <c r="O20" s="39">
        <f t="shared" si="2"/>
        <v>16361.8189</v>
      </c>
      <c r="P20" s="39">
        <f t="shared" si="2"/>
        <v>16662.41556</v>
      </c>
      <c r="Q20" s="7"/>
      <c r="R20" s="7"/>
      <c r="S20" s="7"/>
      <c r="T20" s="7"/>
      <c r="U20" s="7"/>
      <c r="V20" s="7"/>
      <c r="W20" s="7"/>
      <c r="X20" s="7"/>
      <c r="Y20" s="7"/>
      <c r="Z20" s="7"/>
    </row>
    <row r="21" ht="13.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3.5" customHeight="1">
      <c r="A22" s="40">
        <v>6.0</v>
      </c>
      <c r="B22" s="7" t="s">
        <v>34</v>
      </c>
      <c r="C22" s="7"/>
      <c r="D22" s="41">
        <f>'Tuition &amp; Food Program'!C50+'Tuition &amp; Food Program'!C51+'Tuition &amp; Food Program'!C52</f>
        <v>2866.46</v>
      </c>
      <c r="E22" s="41">
        <f>'Tuition &amp; Food Program'!D50+'Tuition &amp; Food Program'!D51+'Tuition &amp; Food Program'!D52</f>
        <v>2866.46</v>
      </c>
      <c r="F22" s="41">
        <f>'Tuition &amp; Food Program'!E50+'Tuition &amp; Food Program'!E51+'Tuition &amp; Food Program'!E52</f>
        <v>2866.46</v>
      </c>
      <c r="G22" s="41">
        <f>'Tuition &amp; Food Program'!F50+'Tuition &amp; Food Program'!F51+'Tuition &amp; Food Program'!F52</f>
        <v>2866.46</v>
      </c>
      <c r="H22" s="41">
        <f>'Tuition &amp; Food Program'!G50+'Tuition &amp; Food Program'!G51+'Tuition &amp; Food Program'!G52</f>
        <v>4393.46</v>
      </c>
      <c r="I22" s="41">
        <f>'Tuition &amp; Food Program'!H50+'Tuition &amp; Food Program'!H51+'Tuition &amp; Food Program'!H52</f>
        <v>4393.46</v>
      </c>
      <c r="J22" s="41">
        <f>'Tuition &amp; Food Program'!I50+'Tuition &amp; Food Program'!I51+'Tuition &amp; Food Program'!I52</f>
        <v>4393.46</v>
      </c>
      <c r="K22" s="41">
        <f>'Tuition &amp; Food Program'!J50+'Tuition &amp; Food Program'!J51+'Tuition &amp; Food Program'!J52</f>
        <v>4393.46</v>
      </c>
      <c r="L22" s="41">
        <f>'Tuition &amp; Food Program'!K50+'Tuition &amp; Food Program'!K51+'Tuition &amp; Food Program'!K52</f>
        <v>4393.46</v>
      </c>
      <c r="M22" s="41">
        <f>'Tuition &amp; Food Program'!L50+'Tuition &amp; Food Program'!L51+'Tuition &amp; Food Program'!L52</f>
        <v>4393.46</v>
      </c>
      <c r="N22" s="41">
        <f>'Tuition &amp; Food Program'!M50+'Tuition &amp; Food Program'!M51+'Tuition &amp; Food Program'!M52</f>
        <v>4393.46</v>
      </c>
      <c r="O22" s="41">
        <f>'Tuition &amp; Food Program'!N50+'Tuition &amp; Food Program'!N51+'Tuition &amp; Food Program'!N52</f>
        <v>4393.46</v>
      </c>
      <c r="P22" s="41">
        <f>'Tuition &amp; Food Program'!O50+'Tuition &amp; Food Program'!O51+'Tuition &amp; Food Program'!O52</f>
        <v>4393.46</v>
      </c>
      <c r="Q22" s="42"/>
      <c r="R22" s="7"/>
      <c r="S22" s="7"/>
      <c r="T22" s="7"/>
      <c r="U22" s="7"/>
      <c r="V22" s="7"/>
      <c r="W22" s="7"/>
      <c r="X22" s="7"/>
      <c r="Y22" s="7"/>
      <c r="Z22" s="7"/>
    </row>
    <row r="23" ht="13.5" customHeight="1">
      <c r="A23" s="7"/>
      <c r="B23" s="7" t="s">
        <v>35</v>
      </c>
      <c r="C23" s="7"/>
      <c r="D23" s="38">
        <v>0.0</v>
      </c>
      <c r="E23" s="38">
        <v>0.0</v>
      </c>
      <c r="F23" s="38">
        <v>0.0</v>
      </c>
      <c r="G23" s="38">
        <v>0.0</v>
      </c>
      <c r="H23" s="38">
        <v>0.0</v>
      </c>
      <c r="I23" s="38">
        <v>0.0</v>
      </c>
      <c r="J23" s="38">
        <v>0.0</v>
      </c>
      <c r="K23" s="38">
        <v>0.0</v>
      </c>
      <c r="L23" s="38">
        <v>0.0</v>
      </c>
      <c r="M23" s="38">
        <v>0.0</v>
      </c>
      <c r="N23" s="38">
        <v>0.0</v>
      </c>
      <c r="O23" s="38">
        <v>0.0</v>
      </c>
      <c r="P23" s="38">
        <v>0.0</v>
      </c>
      <c r="Q23" s="42"/>
      <c r="R23" s="7"/>
      <c r="S23" s="7"/>
      <c r="T23" s="7"/>
      <c r="U23" s="7"/>
      <c r="V23" s="7"/>
      <c r="W23" s="7"/>
      <c r="X23" s="7"/>
      <c r="Y23" s="7"/>
      <c r="Z23" s="7"/>
    </row>
    <row r="24" ht="13.5" customHeight="1">
      <c r="A24" s="7"/>
      <c r="B24" s="7" t="s">
        <v>36</v>
      </c>
      <c r="C24" s="7"/>
      <c r="D24" s="38">
        <v>0.0</v>
      </c>
      <c r="E24" s="38">
        <v>0.0</v>
      </c>
      <c r="F24" s="38">
        <v>0.0</v>
      </c>
      <c r="G24" s="38">
        <v>0.0</v>
      </c>
      <c r="H24" s="38">
        <v>0.0</v>
      </c>
      <c r="I24" s="38">
        <v>0.0</v>
      </c>
      <c r="J24" s="38">
        <v>0.0</v>
      </c>
      <c r="K24" s="38">
        <v>0.0</v>
      </c>
      <c r="L24" s="38">
        <v>0.0</v>
      </c>
      <c r="M24" s="38">
        <v>0.0</v>
      </c>
      <c r="N24" s="38">
        <v>0.0</v>
      </c>
      <c r="O24" s="38">
        <v>0.0</v>
      </c>
      <c r="P24" s="38">
        <v>0.0</v>
      </c>
      <c r="Q24" s="42"/>
      <c r="R24" s="7"/>
      <c r="S24" s="7"/>
      <c r="T24" s="7"/>
      <c r="U24" s="7"/>
      <c r="V24" s="7"/>
      <c r="W24" s="7"/>
      <c r="X24" s="7"/>
      <c r="Y24" s="7"/>
      <c r="Z24" s="7"/>
    </row>
    <row r="25" ht="13.5" customHeight="1">
      <c r="A25" s="40">
        <v>7.0</v>
      </c>
      <c r="B25" s="7" t="s">
        <v>37</v>
      </c>
      <c r="C25" s="7"/>
      <c r="D25" s="38">
        <v>0.0</v>
      </c>
      <c r="E25" s="38">
        <v>0.0</v>
      </c>
      <c r="F25" s="38">
        <v>0.0</v>
      </c>
      <c r="G25" s="38">
        <v>0.0</v>
      </c>
      <c r="H25" s="38">
        <v>0.0</v>
      </c>
      <c r="I25" s="38">
        <v>0.0</v>
      </c>
      <c r="J25" s="38">
        <v>500.0</v>
      </c>
      <c r="K25" s="38">
        <v>0.0</v>
      </c>
      <c r="L25" s="38">
        <v>0.0</v>
      </c>
      <c r="M25" s="38">
        <v>0.0</v>
      </c>
      <c r="N25" s="38">
        <v>0.0</v>
      </c>
      <c r="O25" s="38">
        <v>0.0</v>
      </c>
      <c r="P25" s="38">
        <v>0.0</v>
      </c>
      <c r="Q25" s="42"/>
      <c r="R25" s="7"/>
      <c r="S25" s="7"/>
      <c r="T25" s="7"/>
      <c r="U25" s="7"/>
      <c r="V25" s="7"/>
      <c r="W25" s="7"/>
      <c r="X25" s="7"/>
      <c r="Y25" s="7"/>
      <c r="Z25" s="7"/>
    </row>
    <row r="26" ht="13.5" customHeight="1">
      <c r="A26" s="40">
        <v>8.0</v>
      </c>
      <c r="B26" s="7" t="s">
        <v>38</v>
      </c>
      <c r="C26" s="7"/>
      <c r="D26" s="38">
        <v>120.0</v>
      </c>
      <c r="E26" s="38">
        <v>0.0</v>
      </c>
      <c r="F26" s="38">
        <v>0.0</v>
      </c>
      <c r="G26" s="38">
        <v>0.0</v>
      </c>
      <c r="H26" s="38">
        <v>0.0</v>
      </c>
      <c r="I26" s="38">
        <v>120.0</v>
      </c>
      <c r="J26" s="38">
        <v>0.0</v>
      </c>
      <c r="K26" s="38">
        <v>0.0</v>
      </c>
      <c r="L26" s="38">
        <v>0.0</v>
      </c>
      <c r="M26" s="38">
        <v>120.0</v>
      </c>
      <c r="N26" s="38">
        <v>0.0</v>
      </c>
      <c r="O26" s="38">
        <v>0.0</v>
      </c>
      <c r="P26" s="38">
        <v>0.0</v>
      </c>
      <c r="Q26" s="42"/>
      <c r="R26" s="7"/>
      <c r="S26" s="7"/>
      <c r="T26" s="7"/>
      <c r="U26" s="7"/>
      <c r="V26" s="7"/>
      <c r="W26" s="7"/>
      <c r="X26" s="7"/>
      <c r="Y26" s="7"/>
      <c r="Z26" s="7"/>
    </row>
    <row r="27" ht="13.5" customHeight="1">
      <c r="A27" s="7"/>
      <c r="B27" s="7" t="s">
        <v>38</v>
      </c>
      <c r="C27" s="7"/>
      <c r="D27" s="38">
        <v>0.0</v>
      </c>
      <c r="E27" s="38">
        <v>0.0</v>
      </c>
      <c r="F27" s="38">
        <v>0.0</v>
      </c>
      <c r="G27" s="38">
        <v>0.0</v>
      </c>
      <c r="H27" s="38">
        <v>0.0</v>
      </c>
      <c r="I27" s="38">
        <v>0.0</v>
      </c>
      <c r="J27" s="38">
        <v>0.0</v>
      </c>
      <c r="K27" s="38">
        <v>0.0</v>
      </c>
      <c r="L27" s="38">
        <v>0.0</v>
      </c>
      <c r="M27" s="38">
        <v>0.0</v>
      </c>
      <c r="N27" s="38">
        <v>0.0</v>
      </c>
      <c r="O27" s="38">
        <v>0.0</v>
      </c>
      <c r="P27" s="38">
        <v>0.0</v>
      </c>
      <c r="Q27" s="42"/>
      <c r="R27" s="7"/>
      <c r="S27" s="7"/>
      <c r="T27" s="7"/>
      <c r="U27" s="7"/>
      <c r="V27" s="7"/>
      <c r="W27" s="7"/>
      <c r="X27" s="7"/>
      <c r="Y27" s="7"/>
      <c r="Z27" s="7"/>
    </row>
    <row r="28" ht="13.5" customHeight="1">
      <c r="A28" s="40">
        <v>9.0</v>
      </c>
      <c r="B28" s="43" t="s">
        <v>39</v>
      </c>
      <c r="C28" s="7"/>
      <c r="D28" s="44"/>
      <c r="E28" s="44"/>
      <c r="F28" s="44"/>
      <c r="G28" s="44"/>
      <c r="H28" s="44"/>
      <c r="I28" s="44"/>
      <c r="J28" s="44"/>
      <c r="K28" s="44"/>
      <c r="L28" s="44"/>
      <c r="M28" s="44"/>
      <c r="N28" s="44"/>
      <c r="O28" s="44"/>
      <c r="P28" s="44"/>
      <c r="Q28" s="45"/>
      <c r="R28" s="7"/>
      <c r="S28" s="7"/>
      <c r="T28" s="7"/>
      <c r="U28" s="7"/>
      <c r="V28" s="7"/>
      <c r="W28" s="7"/>
      <c r="X28" s="7"/>
      <c r="Y28" s="7"/>
      <c r="Z28" s="7"/>
    </row>
    <row r="29" ht="13.5" customHeight="1">
      <c r="A29" s="40">
        <v>10.0</v>
      </c>
      <c r="B29" s="37" t="s">
        <v>40</v>
      </c>
      <c r="C29" s="7"/>
      <c r="D29" s="46">
        <f t="shared" ref="D29:P29" si="3">SUM(D22:D28)</f>
        <v>2986.46</v>
      </c>
      <c r="E29" s="46">
        <f t="shared" si="3"/>
        <v>2866.46</v>
      </c>
      <c r="F29" s="46">
        <f t="shared" si="3"/>
        <v>2866.46</v>
      </c>
      <c r="G29" s="46">
        <f t="shared" si="3"/>
        <v>2866.46</v>
      </c>
      <c r="H29" s="46">
        <f t="shared" si="3"/>
        <v>4393.46</v>
      </c>
      <c r="I29" s="46">
        <f t="shared" si="3"/>
        <v>4513.46</v>
      </c>
      <c r="J29" s="46">
        <f t="shared" si="3"/>
        <v>4893.46</v>
      </c>
      <c r="K29" s="46">
        <f t="shared" si="3"/>
        <v>4393.46</v>
      </c>
      <c r="L29" s="46">
        <f t="shared" si="3"/>
        <v>4393.46</v>
      </c>
      <c r="M29" s="46">
        <f t="shared" si="3"/>
        <v>4513.46</v>
      </c>
      <c r="N29" s="46">
        <f t="shared" si="3"/>
        <v>4393.46</v>
      </c>
      <c r="O29" s="46">
        <f t="shared" si="3"/>
        <v>4393.46</v>
      </c>
      <c r="P29" s="46">
        <f t="shared" si="3"/>
        <v>4393.46</v>
      </c>
      <c r="Q29" s="45"/>
      <c r="R29" s="7"/>
      <c r="S29" s="7"/>
      <c r="T29" s="7"/>
      <c r="U29" s="7"/>
      <c r="V29" s="7"/>
      <c r="W29" s="7"/>
      <c r="X29" s="7"/>
      <c r="Y29" s="7"/>
      <c r="Z29" s="7"/>
    </row>
    <row r="30" ht="13.5" customHeight="1">
      <c r="A30" s="7"/>
      <c r="B30" s="7"/>
      <c r="C30" s="7"/>
      <c r="D30" s="45"/>
      <c r="E30" s="45"/>
      <c r="F30" s="45"/>
      <c r="G30" s="45"/>
      <c r="H30" s="45"/>
      <c r="I30" s="45"/>
      <c r="J30" s="45"/>
      <c r="K30" s="45"/>
      <c r="L30" s="45"/>
      <c r="M30" s="45"/>
      <c r="N30" s="45"/>
      <c r="O30" s="45"/>
      <c r="P30" s="45"/>
      <c r="Q30" s="45"/>
      <c r="R30" s="7"/>
      <c r="S30" s="7"/>
      <c r="T30" s="7"/>
      <c r="U30" s="7"/>
      <c r="V30" s="7"/>
      <c r="W30" s="7"/>
      <c r="X30" s="7"/>
      <c r="Y30" s="7"/>
      <c r="Z30" s="7"/>
    </row>
    <row r="31" ht="13.5" customHeight="1">
      <c r="A31" s="40">
        <v>11.0</v>
      </c>
      <c r="B31" s="37" t="s">
        <v>41</v>
      </c>
      <c r="C31" s="7"/>
      <c r="D31" s="45"/>
      <c r="E31" s="45"/>
      <c r="F31" s="45"/>
      <c r="G31" s="45"/>
      <c r="H31" s="45"/>
      <c r="I31" s="45"/>
      <c r="J31" s="45"/>
      <c r="K31" s="45"/>
      <c r="L31" s="45"/>
      <c r="M31" s="45"/>
      <c r="N31" s="45"/>
      <c r="O31" s="45"/>
      <c r="P31" s="45"/>
      <c r="Q31" s="45"/>
      <c r="R31" s="7"/>
      <c r="S31" s="7"/>
      <c r="T31" s="7"/>
      <c r="U31" s="7"/>
      <c r="V31" s="7"/>
      <c r="W31" s="7"/>
      <c r="X31" s="7"/>
      <c r="Y31" s="7"/>
      <c r="Z31" s="7"/>
    </row>
    <row r="32" ht="13.5" customHeight="1">
      <c r="A32" s="40">
        <v>12.0</v>
      </c>
      <c r="B32" s="7" t="s">
        <v>42</v>
      </c>
      <c r="C32" s="7"/>
      <c r="D32" s="47">
        <f>+Payroll!E32</f>
        <v>4196.096215</v>
      </c>
      <c r="E32" s="47">
        <f>+Payroll!H32</f>
        <v>3696.096215</v>
      </c>
      <c r="F32" s="47">
        <f>+Payroll!K32</f>
        <v>3696.096215</v>
      </c>
      <c r="G32" s="47">
        <f>+Payroll!N32</f>
        <v>3696.096215</v>
      </c>
      <c r="H32" s="47">
        <f>+Payroll!Q32</f>
        <v>3696.096215</v>
      </c>
      <c r="I32" s="47">
        <f>+Payroll!T32</f>
        <v>4583.187338</v>
      </c>
      <c r="J32" s="47">
        <f>+Payroll!W32</f>
        <v>3983.187338</v>
      </c>
      <c r="K32" s="47">
        <f>+Payroll!Z32</f>
        <v>3983.187338</v>
      </c>
      <c r="L32" s="47">
        <f>+Payroll!AC32</f>
        <v>3983.187338</v>
      </c>
      <c r="M32" s="47">
        <f>+Payroll!AF32</f>
        <v>7513.187338</v>
      </c>
      <c r="N32" s="47">
        <f>+Payroll!AI32</f>
        <v>3983.187338</v>
      </c>
      <c r="O32" s="47">
        <f>+Payroll!AL32</f>
        <v>3983.187338</v>
      </c>
      <c r="P32" s="47">
        <f>+Payroll!AO32</f>
        <v>3983.187338</v>
      </c>
      <c r="Q32" s="45">
        <f>SUM(D32:P32)</f>
        <v>54975.97978</v>
      </c>
      <c r="R32" s="7"/>
      <c r="S32" s="7"/>
      <c r="T32" s="7"/>
      <c r="U32" s="7"/>
      <c r="V32" s="7"/>
      <c r="W32" s="7"/>
      <c r="X32" s="7"/>
      <c r="Y32" s="7"/>
      <c r="Z32" s="7"/>
    </row>
    <row r="33" ht="13.5" customHeight="1">
      <c r="A33" s="40">
        <v>13.0</v>
      </c>
      <c r="B33" s="7" t="s">
        <v>43</v>
      </c>
      <c r="C33" s="7"/>
      <c r="D33" s="38">
        <v>125.0</v>
      </c>
      <c r="E33" s="38">
        <v>0.0</v>
      </c>
      <c r="F33" s="38">
        <v>0.0</v>
      </c>
      <c r="G33" s="38">
        <v>0.0</v>
      </c>
      <c r="H33" s="38">
        <v>0.0</v>
      </c>
      <c r="I33" s="38">
        <v>0.0</v>
      </c>
      <c r="J33" s="38">
        <v>0.0</v>
      </c>
      <c r="K33" s="38">
        <v>125.0</v>
      </c>
      <c r="L33" s="38">
        <v>0.0</v>
      </c>
      <c r="M33" s="38">
        <v>0.0</v>
      </c>
      <c r="N33" s="38">
        <v>0.0</v>
      </c>
      <c r="O33" s="38">
        <v>0.0</v>
      </c>
      <c r="P33" s="38">
        <v>0.0</v>
      </c>
      <c r="Q33" s="45"/>
      <c r="R33" s="7"/>
      <c r="S33" s="7"/>
      <c r="T33" s="7"/>
      <c r="U33" s="7"/>
      <c r="V33" s="7"/>
      <c r="W33" s="7"/>
      <c r="X33" s="7"/>
      <c r="Y33" s="7"/>
      <c r="Z33" s="7"/>
    </row>
    <row r="34" ht="13.5" customHeight="1">
      <c r="A34" s="7"/>
      <c r="B34" s="7" t="s">
        <v>44</v>
      </c>
      <c r="C34" s="7"/>
      <c r="D34" s="38">
        <v>0.0</v>
      </c>
      <c r="E34" s="38">
        <v>0.0</v>
      </c>
      <c r="F34" s="38">
        <v>0.0</v>
      </c>
      <c r="G34" s="38">
        <v>0.0</v>
      </c>
      <c r="H34" s="38">
        <v>0.0</v>
      </c>
      <c r="I34" s="38">
        <v>0.0</v>
      </c>
      <c r="J34" s="38">
        <v>0.0</v>
      </c>
      <c r="K34" s="38">
        <v>0.0</v>
      </c>
      <c r="L34" s="38">
        <v>0.0</v>
      </c>
      <c r="M34" s="38">
        <v>0.0</v>
      </c>
      <c r="N34" s="38">
        <v>0.0</v>
      </c>
      <c r="O34" s="38">
        <v>0.0</v>
      </c>
      <c r="P34" s="38">
        <v>0.0</v>
      </c>
      <c r="Q34" s="45"/>
      <c r="R34" s="7"/>
      <c r="S34" s="7"/>
      <c r="T34" s="7"/>
      <c r="U34" s="7"/>
      <c r="V34" s="7"/>
      <c r="W34" s="7"/>
      <c r="X34" s="7"/>
      <c r="Y34" s="7"/>
      <c r="Z34" s="7"/>
    </row>
    <row r="35" ht="13.5" customHeight="1">
      <c r="A35" s="40">
        <v>14.0</v>
      </c>
      <c r="B35" s="7" t="s">
        <v>45</v>
      </c>
      <c r="C35" s="7"/>
      <c r="D35" s="38">
        <v>25.0</v>
      </c>
      <c r="E35" s="38">
        <v>25.0</v>
      </c>
      <c r="F35" s="38">
        <v>25.0</v>
      </c>
      <c r="G35" s="38">
        <v>25.0</v>
      </c>
      <c r="H35" s="38">
        <v>25.0</v>
      </c>
      <c r="I35" s="38">
        <v>25.0</v>
      </c>
      <c r="J35" s="38">
        <v>25.0</v>
      </c>
      <c r="K35" s="38">
        <v>25.0</v>
      </c>
      <c r="L35" s="38">
        <v>25.0</v>
      </c>
      <c r="M35" s="38">
        <v>25.0</v>
      </c>
      <c r="N35" s="38">
        <v>25.0</v>
      </c>
      <c r="O35" s="38">
        <v>25.0</v>
      </c>
      <c r="P35" s="38">
        <v>25.0</v>
      </c>
      <c r="Q35" s="45"/>
      <c r="R35" s="7"/>
      <c r="S35" s="7"/>
      <c r="T35" s="7"/>
      <c r="U35" s="7"/>
      <c r="V35" s="7"/>
      <c r="W35" s="7"/>
      <c r="X35" s="7"/>
      <c r="Y35" s="7"/>
      <c r="Z35" s="7"/>
    </row>
    <row r="36" ht="13.5" customHeight="1">
      <c r="A36" s="40">
        <v>15.0</v>
      </c>
      <c r="B36" s="7" t="s">
        <v>46</v>
      </c>
      <c r="C36" s="7"/>
      <c r="D36" s="38">
        <v>0.0</v>
      </c>
      <c r="E36" s="38">
        <v>0.0</v>
      </c>
      <c r="F36" s="38">
        <v>0.0</v>
      </c>
      <c r="G36" s="38">
        <v>50.0</v>
      </c>
      <c r="H36" s="38">
        <v>0.0</v>
      </c>
      <c r="I36" s="38">
        <v>0.0</v>
      </c>
      <c r="J36" s="38">
        <v>0.0</v>
      </c>
      <c r="K36" s="38">
        <v>0.0</v>
      </c>
      <c r="L36" s="38">
        <v>50.0</v>
      </c>
      <c r="M36" s="38">
        <v>0.0</v>
      </c>
      <c r="N36" s="38">
        <v>0.0</v>
      </c>
      <c r="O36" s="38">
        <v>0.0</v>
      </c>
      <c r="P36" s="38">
        <v>50.0</v>
      </c>
      <c r="Q36" s="45"/>
      <c r="R36" s="7"/>
      <c r="S36" s="7"/>
      <c r="T36" s="7"/>
      <c r="U36" s="7"/>
      <c r="V36" s="7"/>
      <c r="W36" s="7"/>
      <c r="X36" s="7"/>
      <c r="Y36" s="7"/>
      <c r="Z36" s="7"/>
    </row>
    <row r="37" ht="13.5" customHeight="1">
      <c r="A37" s="7"/>
      <c r="B37" s="7" t="s">
        <v>47</v>
      </c>
      <c r="C37" s="7"/>
      <c r="D37" s="38">
        <v>0.0</v>
      </c>
      <c r="E37" s="38">
        <v>0.0</v>
      </c>
      <c r="F37" s="38">
        <v>0.0</v>
      </c>
      <c r="G37" s="38">
        <v>0.0</v>
      </c>
      <c r="H37" s="38">
        <v>0.0</v>
      </c>
      <c r="I37" s="38">
        <v>1080.0</v>
      </c>
      <c r="J37" s="38">
        <v>0.0</v>
      </c>
      <c r="K37" s="38">
        <v>0.0</v>
      </c>
      <c r="L37" s="38">
        <v>0.0</v>
      </c>
      <c r="M37" s="38">
        <v>0.0</v>
      </c>
      <c r="N37" s="38">
        <v>0.0</v>
      </c>
      <c r="O37" s="38">
        <v>0.0</v>
      </c>
      <c r="P37" s="38">
        <v>0.0</v>
      </c>
      <c r="Q37" s="45"/>
      <c r="R37" s="7"/>
      <c r="S37" s="7"/>
      <c r="T37" s="7"/>
      <c r="U37" s="7"/>
      <c r="V37" s="7"/>
      <c r="W37" s="7"/>
      <c r="X37" s="7"/>
      <c r="Y37" s="7"/>
      <c r="Z37" s="7"/>
    </row>
    <row r="38" ht="13.5" customHeight="1">
      <c r="A38" s="7"/>
      <c r="B38" s="7" t="s">
        <v>48</v>
      </c>
      <c r="C38" s="7"/>
      <c r="D38" s="38">
        <v>0.0</v>
      </c>
      <c r="E38" s="38">
        <v>0.0</v>
      </c>
      <c r="F38" s="38">
        <v>0.0</v>
      </c>
      <c r="G38" s="38">
        <v>0.0</v>
      </c>
      <c r="H38" s="38">
        <v>0.0</v>
      </c>
      <c r="I38" s="38">
        <v>0.0</v>
      </c>
      <c r="J38" s="38">
        <v>0.0</v>
      </c>
      <c r="K38" s="38">
        <v>0.0</v>
      </c>
      <c r="L38" s="38">
        <v>0.0</v>
      </c>
      <c r="M38" s="38">
        <v>0.0</v>
      </c>
      <c r="N38" s="38">
        <v>0.0</v>
      </c>
      <c r="O38" s="38">
        <v>0.0</v>
      </c>
      <c r="P38" s="38">
        <v>0.0</v>
      </c>
      <c r="Q38" s="45"/>
      <c r="R38" s="7"/>
      <c r="S38" s="7"/>
      <c r="T38" s="7"/>
      <c r="U38" s="7"/>
      <c r="V38" s="7"/>
      <c r="W38" s="7"/>
      <c r="X38" s="7"/>
      <c r="Y38" s="7"/>
      <c r="Z38" s="7"/>
    </row>
    <row r="39" ht="13.5" customHeight="1">
      <c r="A39" s="40">
        <v>16.0</v>
      </c>
      <c r="B39" s="7" t="s">
        <v>49</v>
      </c>
      <c r="C39" s="7"/>
      <c r="D39" s="38">
        <f>'Tuition &amp; Food Program'!C52*0.6</f>
        <v>16.476</v>
      </c>
      <c r="E39" s="38">
        <f>'Tuition &amp; Food Program'!D52*0.6</f>
        <v>16.476</v>
      </c>
      <c r="F39" s="38">
        <f>'Tuition &amp; Food Program'!E52*0.6</f>
        <v>16.476</v>
      </c>
      <c r="G39" s="38">
        <f>'Tuition &amp; Food Program'!F52*0.6</f>
        <v>16.476</v>
      </c>
      <c r="H39" s="38">
        <f>'Tuition &amp; Food Program'!G52*0.6</f>
        <v>29.676</v>
      </c>
      <c r="I39" s="38">
        <f>'Tuition &amp; Food Program'!H52*0.6</f>
        <v>29.676</v>
      </c>
      <c r="J39" s="38">
        <f>'Tuition &amp; Food Program'!I52*0.6</f>
        <v>29.676</v>
      </c>
      <c r="K39" s="38">
        <f>'Tuition &amp; Food Program'!J52*0.6</f>
        <v>29.676</v>
      </c>
      <c r="L39" s="38">
        <f>'Tuition &amp; Food Program'!K52*0.6</f>
        <v>29.676</v>
      </c>
      <c r="M39" s="38">
        <f>'Tuition &amp; Food Program'!L52*0.6</f>
        <v>29.676</v>
      </c>
      <c r="N39" s="38">
        <f>'Tuition &amp; Food Program'!M52*0.6</f>
        <v>29.676</v>
      </c>
      <c r="O39" s="38">
        <f>'Tuition &amp; Food Program'!N52*0.6</f>
        <v>29.676</v>
      </c>
      <c r="P39" s="38">
        <f>'Tuition &amp; Food Program'!O52*0.6</f>
        <v>29.676</v>
      </c>
      <c r="Q39" s="45"/>
      <c r="R39" s="45"/>
      <c r="S39" s="45"/>
      <c r="T39" s="45"/>
      <c r="U39" s="45"/>
      <c r="V39" s="45"/>
      <c r="W39" s="45"/>
      <c r="X39" s="7"/>
      <c r="Y39" s="7"/>
      <c r="Z39" s="7"/>
    </row>
    <row r="40" ht="13.5" customHeight="1">
      <c r="A40" s="7"/>
      <c r="B40" s="7" t="s">
        <v>50</v>
      </c>
      <c r="C40" s="7"/>
      <c r="D40" s="38">
        <v>0.0</v>
      </c>
      <c r="E40" s="38">
        <v>0.0</v>
      </c>
      <c r="F40" s="38">
        <v>0.0</v>
      </c>
      <c r="G40" s="38">
        <v>300.0</v>
      </c>
      <c r="H40" s="38">
        <v>0.0</v>
      </c>
      <c r="I40" s="38">
        <v>0.0</v>
      </c>
      <c r="J40" s="38">
        <v>0.0</v>
      </c>
      <c r="K40" s="38">
        <v>0.0</v>
      </c>
      <c r="L40" s="38">
        <v>0.0</v>
      </c>
      <c r="M40" s="38">
        <v>0.0</v>
      </c>
      <c r="N40" s="38">
        <v>0.0</v>
      </c>
      <c r="O40" s="38">
        <v>0.0</v>
      </c>
      <c r="P40" s="38">
        <v>0.0</v>
      </c>
      <c r="Q40" s="45"/>
      <c r="R40" s="45"/>
      <c r="S40" s="45"/>
      <c r="T40" s="45"/>
      <c r="U40" s="45"/>
      <c r="V40" s="45"/>
      <c r="W40" s="45"/>
      <c r="X40" s="7"/>
      <c r="Y40" s="7"/>
      <c r="Z40" s="7"/>
    </row>
    <row r="41" ht="13.5" customHeight="1">
      <c r="A41" s="7"/>
      <c r="B41" s="7" t="s">
        <v>51</v>
      </c>
      <c r="C41" s="7"/>
      <c r="D41" s="38">
        <v>0.0</v>
      </c>
      <c r="E41" s="38">
        <v>0.0</v>
      </c>
      <c r="F41" s="38">
        <v>0.0</v>
      </c>
      <c r="G41" s="38">
        <v>300.0</v>
      </c>
      <c r="H41" s="38">
        <v>0.0</v>
      </c>
      <c r="I41" s="38">
        <v>0.0</v>
      </c>
      <c r="J41" s="38">
        <v>0.0</v>
      </c>
      <c r="K41" s="38">
        <v>0.0</v>
      </c>
      <c r="L41" s="38">
        <v>0.0</v>
      </c>
      <c r="M41" s="38">
        <v>0.0</v>
      </c>
      <c r="N41" s="38">
        <v>0.0</v>
      </c>
      <c r="O41" s="38">
        <v>0.0</v>
      </c>
      <c r="P41" s="38">
        <v>0.0</v>
      </c>
      <c r="Q41" s="45"/>
      <c r="R41" s="45"/>
      <c r="S41" s="45"/>
      <c r="T41" s="45"/>
      <c r="U41" s="45"/>
      <c r="V41" s="45"/>
      <c r="W41" s="45"/>
      <c r="X41" s="7"/>
      <c r="Y41" s="7"/>
      <c r="Z41" s="7"/>
    </row>
    <row r="42" ht="13.5" customHeight="1">
      <c r="A42" s="40">
        <v>17.0</v>
      </c>
      <c r="B42" s="7" t="s">
        <v>52</v>
      </c>
      <c r="C42" s="7"/>
      <c r="D42" s="38">
        <v>400.0</v>
      </c>
      <c r="E42" s="38">
        <v>0.0</v>
      </c>
      <c r="F42" s="38">
        <v>0.0</v>
      </c>
      <c r="G42" s="38">
        <v>0.0</v>
      </c>
      <c r="H42" s="38">
        <v>0.0</v>
      </c>
      <c r="I42" s="38">
        <v>400.0</v>
      </c>
      <c r="J42" s="38">
        <v>0.0</v>
      </c>
      <c r="K42" s="38">
        <v>0.0</v>
      </c>
      <c r="L42" s="38">
        <v>0.0</v>
      </c>
      <c r="M42" s="38">
        <v>525.0</v>
      </c>
      <c r="N42" s="38">
        <v>0.0</v>
      </c>
      <c r="O42" s="38">
        <v>0.0</v>
      </c>
      <c r="P42" s="38">
        <v>0.0</v>
      </c>
      <c r="Q42" s="45"/>
      <c r="R42" s="45"/>
      <c r="S42" s="45"/>
      <c r="T42" s="45"/>
      <c r="U42" s="45"/>
      <c r="V42" s="45"/>
      <c r="W42" s="45"/>
      <c r="X42" s="7"/>
      <c r="Y42" s="7"/>
      <c r="Z42" s="7"/>
    </row>
    <row r="43" ht="13.5" customHeight="1">
      <c r="A43" s="40">
        <v>18.0</v>
      </c>
      <c r="B43" s="48" t="s">
        <v>53</v>
      </c>
      <c r="C43" s="7"/>
      <c r="D43" s="38">
        <v>0.0</v>
      </c>
      <c r="E43" s="38">
        <v>0.0</v>
      </c>
      <c r="F43" s="38">
        <v>0.0</v>
      </c>
      <c r="G43" s="38">
        <v>1000.0</v>
      </c>
      <c r="H43" s="38">
        <v>0.0</v>
      </c>
      <c r="I43" s="38">
        <v>0.0</v>
      </c>
      <c r="J43" s="38">
        <v>0.0</v>
      </c>
      <c r="K43" s="38">
        <v>0.0</v>
      </c>
      <c r="L43" s="38">
        <v>1000.0</v>
      </c>
      <c r="M43" s="38">
        <v>0.0</v>
      </c>
      <c r="N43" s="38">
        <v>0.0</v>
      </c>
      <c r="O43" s="38">
        <v>0.0</v>
      </c>
      <c r="P43" s="38">
        <v>1000.0</v>
      </c>
      <c r="Q43" s="45"/>
      <c r="R43" s="7"/>
      <c r="S43" s="7"/>
      <c r="T43" s="7"/>
      <c r="U43" s="7"/>
      <c r="V43" s="7"/>
      <c r="W43" s="7"/>
      <c r="X43" s="7"/>
      <c r="Y43" s="7"/>
      <c r="Z43" s="7"/>
    </row>
    <row r="44" ht="13.5" customHeight="1">
      <c r="A44" s="7"/>
      <c r="B44" s="48" t="s">
        <v>54</v>
      </c>
      <c r="C44" s="7"/>
      <c r="D44" s="38">
        <v>0.0</v>
      </c>
      <c r="E44" s="38">
        <v>0.0</v>
      </c>
      <c r="F44" s="38">
        <v>0.0</v>
      </c>
      <c r="G44" s="38">
        <v>0.0</v>
      </c>
      <c r="H44" s="38">
        <v>0.0</v>
      </c>
      <c r="I44" s="38">
        <v>0.0</v>
      </c>
      <c r="J44" s="38">
        <v>0.0</v>
      </c>
      <c r="K44" s="38">
        <v>0.0</v>
      </c>
      <c r="L44" s="38">
        <v>0.0</v>
      </c>
      <c r="M44" s="38">
        <v>0.0</v>
      </c>
      <c r="N44" s="38">
        <v>0.0</v>
      </c>
      <c r="O44" s="38">
        <v>0.0</v>
      </c>
      <c r="P44" s="38">
        <v>0.0</v>
      </c>
      <c r="Q44" s="45"/>
      <c r="R44" s="7"/>
      <c r="S44" s="7"/>
      <c r="T44" s="7"/>
      <c r="U44" s="7"/>
      <c r="V44" s="7"/>
      <c r="W44" s="7"/>
      <c r="X44" s="7"/>
      <c r="Y44" s="7"/>
      <c r="Z44" s="7"/>
    </row>
    <row r="45" ht="13.5" customHeight="1">
      <c r="A45" s="40">
        <v>19.0</v>
      </c>
      <c r="B45" s="7" t="s">
        <v>55</v>
      </c>
      <c r="C45" s="7"/>
      <c r="D45" s="38">
        <v>30.0</v>
      </c>
      <c r="E45" s="38">
        <v>30.0</v>
      </c>
      <c r="F45" s="38">
        <v>30.0</v>
      </c>
      <c r="G45" s="38">
        <v>30.0</v>
      </c>
      <c r="H45" s="38">
        <v>30.0</v>
      </c>
      <c r="I45" s="38">
        <f>30+150</f>
        <v>180</v>
      </c>
      <c r="J45" s="38">
        <v>30.0</v>
      </c>
      <c r="K45" s="38">
        <v>30.0</v>
      </c>
      <c r="L45" s="38">
        <v>30.0</v>
      </c>
      <c r="M45" s="38">
        <v>30.0</v>
      </c>
      <c r="N45" s="38">
        <v>30.0</v>
      </c>
      <c r="O45" s="38">
        <v>30.0</v>
      </c>
      <c r="P45" s="38">
        <v>30.0</v>
      </c>
      <c r="Q45" s="45"/>
      <c r="R45" s="7"/>
      <c r="S45" s="7"/>
      <c r="T45" s="7"/>
      <c r="U45" s="7"/>
      <c r="V45" s="7"/>
      <c r="W45" s="7"/>
      <c r="X45" s="7"/>
      <c r="Y45" s="7"/>
      <c r="Z45" s="7"/>
    </row>
    <row r="46" ht="13.5" customHeight="1">
      <c r="A46" s="7"/>
      <c r="B46" s="7" t="s">
        <v>56</v>
      </c>
      <c r="C46" s="7"/>
      <c r="D46" s="38">
        <v>0.0</v>
      </c>
      <c r="E46" s="38">
        <v>0.0</v>
      </c>
      <c r="F46" s="38">
        <v>0.0</v>
      </c>
      <c r="G46" s="38">
        <v>0.0</v>
      </c>
      <c r="H46" s="38">
        <v>0.0</v>
      </c>
      <c r="I46" s="38">
        <v>0.0</v>
      </c>
      <c r="J46" s="38">
        <v>0.0</v>
      </c>
      <c r="K46" s="38">
        <v>0.0</v>
      </c>
      <c r="L46" s="38">
        <v>0.0</v>
      </c>
      <c r="M46" s="38">
        <v>0.0</v>
      </c>
      <c r="N46" s="38">
        <v>0.0</v>
      </c>
      <c r="O46" s="38">
        <v>0.0</v>
      </c>
      <c r="P46" s="38">
        <v>0.0</v>
      </c>
      <c r="Q46" s="45"/>
      <c r="R46" s="7"/>
      <c r="S46" s="7"/>
      <c r="T46" s="7"/>
      <c r="U46" s="7"/>
      <c r="V46" s="7"/>
      <c r="W46" s="7"/>
      <c r="X46" s="7"/>
      <c r="Y46" s="7"/>
      <c r="Z46" s="7"/>
    </row>
    <row r="47" ht="13.5" customHeight="1">
      <c r="A47" s="7"/>
      <c r="B47" s="7" t="s">
        <v>57</v>
      </c>
      <c r="C47" s="7"/>
      <c r="D47" s="38">
        <v>0.0</v>
      </c>
      <c r="E47" s="38">
        <v>0.0</v>
      </c>
      <c r="F47" s="38">
        <v>0.0</v>
      </c>
      <c r="G47" s="38">
        <v>0.0</v>
      </c>
      <c r="H47" s="38">
        <v>0.0</v>
      </c>
      <c r="I47" s="38">
        <v>0.0</v>
      </c>
      <c r="J47" s="38">
        <v>0.0</v>
      </c>
      <c r="K47" s="38">
        <v>0.0</v>
      </c>
      <c r="L47" s="38">
        <v>0.0</v>
      </c>
      <c r="M47" s="38">
        <v>0.0</v>
      </c>
      <c r="N47" s="38">
        <v>0.0</v>
      </c>
      <c r="O47" s="38">
        <v>0.0</v>
      </c>
      <c r="P47" s="38">
        <v>0.0</v>
      </c>
      <c r="Q47" s="45"/>
      <c r="R47" s="7"/>
      <c r="S47" s="7"/>
      <c r="T47" s="7"/>
      <c r="U47" s="7"/>
      <c r="V47" s="7"/>
      <c r="W47" s="7"/>
      <c r="X47" s="7"/>
      <c r="Y47" s="7"/>
      <c r="Z47" s="7"/>
    </row>
    <row r="48" ht="13.5" customHeight="1">
      <c r="A48" s="7"/>
      <c r="B48" s="7" t="s">
        <v>58</v>
      </c>
      <c r="C48" s="7"/>
      <c r="D48" s="38">
        <v>0.0</v>
      </c>
      <c r="E48" s="38">
        <v>0.0</v>
      </c>
      <c r="F48" s="38">
        <v>0.0</v>
      </c>
      <c r="G48" s="38">
        <v>0.0</v>
      </c>
      <c r="H48" s="38">
        <v>0.0</v>
      </c>
      <c r="I48" s="38">
        <v>0.0</v>
      </c>
      <c r="J48" s="38">
        <v>0.0</v>
      </c>
      <c r="K48" s="38">
        <v>0.0</v>
      </c>
      <c r="L48" s="38">
        <v>0.0</v>
      </c>
      <c r="M48" s="38">
        <v>0.0</v>
      </c>
      <c r="N48" s="38">
        <v>150.0</v>
      </c>
      <c r="O48" s="38">
        <v>0.0</v>
      </c>
      <c r="P48" s="38">
        <v>0.0</v>
      </c>
      <c r="Q48" s="45"/>
      <c r="R48" s="7"/>
      <c r="S48" s="7"/>
      <c r="T48" s="7"/>
      <c r="U48" s="7"/>
      <c r="V48" s="7"/>
      <c r="W48" s="7"/>
      <c r="X48" s="7"/>
      <c r="Y48" s="7"/>
      <c r="Z48" s="7"/>
    </row>
    <row r="49" ht="13.5" customHeight="1">
      <c r="A49" s="7"/>
      <c r="B49" s="7" t="s">
        <v>59</v>
      </c>
      <c r="C49" s="7"/>
      <c r="D49" s="38">
        <v>25.0</v>
      </c>
      <c r="E49" s="38">
        <v>25.0</v>
      </c>
      <c r="F49" s="38">
        <v>25.0</v>
      </c>
      <c r="G49" s="38">
        <v>25.0</v>
      </c>
      <c r="H49" s="38">
        <v>25.0</v>
      </c>
      <c r="I49" s="38">
        <v>25.0</v>
      </c>
      <c r="J49" s="38">
        <v>25.0</v>
      </c>
      <c r="K49" s="38">
        <v>25.0</v>
      </c>
      <c r="L49" s="38">
        <v>25.0</v>
      </c>
      <c r="M49" s="38">
        <v>25.0</v>
      </c>
      <c r="N49" s="38">
        <v>25.0</v>
      </c>
      <c r="O49" s="38">
        <v>25.0</v>
      </c>
      <c r="P49" s="38">
        <v>25.0</v>
      </c>
      <c r="Q49" s="45"/>
      <c r="R49" s="7"/>
      <c r="S49" s="7"/>
      <c r="T49" s="7"/>
      <c r="U49" s="7"/>
      <c r="V49" s="7"/>
      <c r="W49" s="7"/>
      <c r="X49" s="7"/>
      <c r="Y49" s="7"/>
      <c r="Z49" s="7"/>
    </row>
    <row r="50" ht="13.5" customHeight="1">
      <c r="A50" s="7"/>
      <c r="B50" s="7" t="s">
        <v>59</v>
      </c>
      <c r="C50" s="7"/>
      <c r="D50" s="38">
        <v>0.0</v>
      </c>
      <c r="E50" s="38">
        <v>0.0</v>
      </c>
      <c r="F50" s="38">
        <v>0.0</v>
      </c>
      <c r="G50" s="38">
        <v>0.0</v>
      </c>
      <c r="H50" s="38">
        <v>0.0</v>
      </c>
      <c r="I50" s="38">
        <v>0.0</v>
      </c>
      <c r="J50" s="38">
        <v>0.0</v>
      </c>
      <c r="K50" s="38">
        <v>0.0</v>
      </c>
      <c r="L50" s="38">
        <v>0.0</v>
      </c>
      <c r="M50" s="38">
        <v>0.0</v>
      </c>
      <c r="N50" s="38">
        <v>0.0</v>
      </c>
      <c r="O50" s="38">
        <v>0.0</v>
      </c>
      <c r="P50" s="38">
        <v>0.0</v>
      </c>
      <c r="Q50" s="45"/>
      <c r="R50" s="7"/>
      <c r="S50" s="7"/>
      <c r="T50" s="7"/>
      <c r="U50" s="7"/>
      <c r="V50" s="7"/>
      <c r="W50" s="7"/>
      <c r="X50" s="7"/>
      <c r="Y50" s="7"/>
      <c r="Z50" s="7"/>
    </row>
    <row r="51" ht="13.5" customHeight="1">
      <c r="A51" s="7"/>
      <c r="B51" s="43" t="s">
        <v>60</v>
      </c>
      <c r="C51" s="7"/>
      <c r="D51" s="44"/>
      <c r="E51" s="44"/>
      <c r="F51" s="44"/>
      <c r="G51" s="44"/>
      <c r="H51" s="44"/>
      <c r="I51" s="44"/>
      <c r="J51" s="44"/>
      <c r="K51" s="44"/>
      <c r="L51" s="44"/>
      <c r="M51" s="44"/>
      <c r="N51" s="44"/>
      <c r="O51" s="44"/>
      <c r="P51" s="44"/>
      <c r="Q51" s="45"/>
      <c r="R51" s="7"/>
      <c r="S51" s="7"/>
      <c r="T51" s="7"/>
      <c r="U51" s="7"/>
      <c r="V51" s="7"/>
      <c r="W51" s="7"/>
      <c r="X51" s="7"/>
      <c r="Y51" s="7"/>
      <c r="Z51" s="7"/>
    </row>
    <row r="52" ht="13.5" customHeight="1">
      <c r="A52" s="40">
        <v>20.0</v>
      </c>
      <c r="B52" s="37" t="s">
        <v>61</v>
      </c>
      <c r="C52" s="7"/>
      <c r="D52" s="46">
        <f t="shared" ref="D52:P52" si="4">SUM(D32:D51)</f>
        <v>4817.572215</v>
      </c>
      <c r="E52" s="46">
        <f t="shared" si="4"/>
        <v>3792.572215</v>
      </c>
      <c r="F52" s="46">
        <f t="shared" si="4"/>
        <v>3792.572215</v>
      </c>
      <c r="G52" s="46">
        <f t="shared" si="4"/>
        <v>5442.572215</v>
      </c>
      <c r="H52" s="46">
        <f t="shared" si="4"/>
        <v>3805.772215</v>
      </c>
      <c r="I52" s="46">
        <f t="shared" si="4"/>
        <v>6322.863338</v>
      </c>
      <c r="J52" s="46">
        <f t="shared" si="4"/>
        <v>4092.863338</v>
      </c>
      <c r="K52" s="46">
        <f t="shared" si="4"/>
        <v>4217.863338</v>
      </c>
      <c r="L52" s="46">
        <f t="shared" si="4"/>
        <v>5142.863338</v>
      </c>
      <c r="M52" s="46">
        <f t="shared" si="4"/>
        <v>8147.863338</v>
      </c>
      <c r="N52" s="46">
        <f t="shared" si="4"/>
        <v>4242.863338</v>
      </c>
      <c r="O52" s="46">
        <f t="shared" si="4"/>
        <v>4092.863338</v>
      </c>
      <c r="P52" s="46">
        <f t="shared" si="4"/>
        <v>5142.863338</v>
      </c>
      <c r="Q52" s="45"/>
      <c r="R52" s="49"/>
      <c r="S52" s="49"/>
      <c r="T52" s="7"/>
      <c r="U52" s="7"/>
      <c r="V52" s="7"/>
      <c r="W52" s="7"/>
      <c r="X52" s="7"/>
      <c r="Y52" s="7"/>
      <c r="Z52" s="7"/>
    </row>
    <row r="53" ht="13.5" customHeight="1">
      <c r="A53" s="7"/>
      <c r="B53" s="7"/>
      <c r="C53" s="7"/>
      <c r="D53" s="45"/>
      <c r="E53" s="45"/>
      <c r="F53" s="45"/>
      <c r="G53" s="45"/>
      <c r="H53" s="45"/>
      <c r="I53" s="45"/>
      <c r="J53" s="45"/>
      <c r="K53" s="45"/>
      <c r="L53" s="45"/>
      <c r="M53" s="45"/>
      <c r="N53" s="45"/>
      <c r="O53" s="45"/>
      <c r="P53" s="45"/>
      <c r="Q53" s="45"/>
      <c r="R53" s="7"/>
      <c r="S53" s="7"/>
      <c r="T53" s="7"/>
      <c r="U53" s="7"/>
      <c r="V53" s="7"/>
      <c r="W53" s="7"/>
      <c r="X53" s="7"/>
      <c r="Y53" s="7"/>
      <c r="Z53" s="7"/>
    </row>
    <row r="54" ht="13.5" customHeight="1">
      <c r="A54" s="40">
        <v>21.0</v>
      </c>
      <c r="B54" s="37" t="s">
        <v>62</v>
      </c>
      <c r="C54" s="7"/>
      <c r="D54" s="50">
        <f t="shared" ref="D54:P54" si="5">+D29-D52</f>
        <v>-1831.112215</v>
      </c>
      <c r="E54" s="50">
        <f t="shared" si="5"/>
        <v>-926.112215</v>
      </c>
      <c r="F54" s="50">
        <f t="shared" si="5"/>
        <v>-926.112215</v>
      </c>
      <c r="G54" s="50">
        <f t="shared" si="5"/>
        <v>-2576.112215</v>
      </c>
      <c r="H54" s="50">
        <f t="shared" si="5"/>
        <v>587.687785</v>
      </c>
      <c r="I54" s="50">
        <f t="shared" si="5"/>
        <v>-1809.403338</v>
      </c>
      <c r="J54" s="50">
        <f t="shared" si="5"/>
        <v>800.5966625</v>
      </c>
      <c r="K54" s="50">
        <f t="shared" si="5"/>
        <v>175.5966625</v>
      </c>
      <c r="L54" s="50">
        <f t="shared" si="5"/>
        <v>-749.4033375</v>
      </c>
      <c r="M54" s="50">
        <f t="shared" si="5"/>
        <v>-3634.403338</v>
      </c>
      <c r="N54" s="50">
        <f t="shared" si="5"/>
        <v>150.5966625</v>
      </c>
      <c r="O54" s="50">
        <f t="shared" si="5"/>
        <v>300.5966625</v>
      </c>
      <c r="P54" s="50">
        <f t="shared" si="5"/>
        <v>-749.4033375</v>
      </c>
      <c r="Q54" s="51">
        <f>SUM(D54:P54)</f>
        <v>-11186.98778</v>
      </c>
      <c r="R54" s="52" t="s">
        <v>63</v>
      </c>
      <c r="S54" s="7"/>
      <c r="T54" s="7"/>
      <c r="U54" s="7"/>
      <c r="V54" s="7"/>
      <c r="W54" s="7"/>
      <c r="X54" s="7"/>
      <c r="Y54" s="7"/>
      <c r="Z54" s="7"/>
    </row>
    <row r="55" ht="13.5" customHeight="1">
      <c r="A55" s="7"/>
      <c r="B55" s="7"/>
      <c r="C55" s="7"/>
      <c r="D55" s="45"/>
      <c r="E55" s="45"/>
      <c r="F55" s="45"/>
      <c r="G55" s="45"/>
      <c r="H55" s="45"/>
      <c r="I55" s="45"/>
      <c r="J55" s="45"/>
      <c r="K55" s="45"/>
      <c r="L55" s="45"/>
      <c r="M55" s="45"/>
      <c r="N55" s="45"/>
      <c r="O55" s="45"/>
      <c r="P55" s="45"/>
      <c r="Q55" s="45"/>
      <c r="R55" s="7"/>
      <c r="S55" s="7"/>
      <c r="T55" s="7"/>
      <c r="U55" s="7"/>
      <c r="V55" s="7"/>
      <c r="W55" s="7"/>
      <c r="X55" s="7"/>
      <c r="Y55" s="7"/>
      <c r="Z55" s="7"/>
    </row>
    <row r="56" ht="13.5" customHeight="1">
      <c r="A56" s="40">
        <v>22.0</v>
      </c>
      <c r="B56" s="37" t="s">
        <v>64</v>
      </c>
      <c r="C56" s="7"/>
      <c r="D56" s="45"/>
      <c r="E56" s="45"/>
      <c r="F56" s="45"/>
      <c r="G56" s="45"/>
      <c r="H56" s="45"/>
      <c r="I56" s="45"/>
      <c r="J56" s="45"/>
      <c r="K56" s="45"/>
      <c r="L56" s="45"/>
      <c r="M56" s="45"/>
      <c r="N56" s="45"/>
      <c r="O56" s="45"/>
      <c r="P56" s="45"/>
      <c r="Q56" s="45"/>
      <c r="R56" s="7"/>
      <c r="S56" s="7"/>
      <c r="T56" s="7"/>
      <c r="U56" s="7"/>
      <c r="V56" s="7"/>
      <c r="W56" s="7"/>
      <c r="X56" s="7"/>
      <c r="Y56" s="7"/>
      <c r="Z56" s="7"/>
    </row>
    <row r="57" ht="13.5" customHeight="1">
      <c r="A57" s="7"/>
      <c r="B57" s="7" t="s">
        <v>65</v>
      </c>
      <c r="C57" s="53" t="s">
        <v>66</v>
      </c>
      <c r="D57" s="38">
        <v>0.0</v>
      </c>
      <c r="E57" s="38">
        <v>0.0</v>
      </c>
      <c r="F57" s="38">
        <v>-100.0</v>
      </c>
      <c r="G57" s="38">
        <v>0.0</v>
      </c>
      <c r="H57" s="38">
        <v>0.0</v>
      </c>
      <c r="I57" s="38">
        <v>0.0</v>
      </c>
      <c r="J57" s="38">
        <v>-100.0</v>
      </c>
      <c r="K57" s="38">
        <v>0.0</v>
      </c>
      <c r="L57" s="38">
        <v>0.0</v>
      </c>
      <c r="M57" s="38">
        <v>0.0</v>
      </c>
      <c r="N57" s="38">
        <v>-100.0</v>
      </c>
      <c r="O57" s="38"/>
      <c r="P57" s="38">
        <v>0.0</v>
      </c>
      <c r="Q57" s="45"/>
      <c r="R57" s="7"/>
      <c r="S57" s="7"/>
      <c r="T57" s="7"/>
      <c r="U57" s="7"/>
      <c r="V57" s="7"/>
      <c r="W57" s="7"/>
      <c r="X57" s="7"/>
      <c r="Y57" s="7"/>
      <c r="Z57" s="7"/>
    </row>
    <row r="58" ht="13.5" customHeight="1">
      <c r="A58" s="40">
        <v>23.0</v>
      </c>
      <c r="B58" s="7" t="s">
        <v>67</v>
      </c>
      <c r="C58" s="53" t="s">
        <v>68</v>
      </c>
      <c r="D58" s="38">
        <v>0.0</v>
      </c>
      <c r="E58" s="38">
        <v>0.0</v>
      </c>
      <c r="F58" s="38">
        <v>0.0</v>
      </c>
      <c r="G58" s="38">
        <v>0.0</v>
      </c>
      <c r="H58" s="38">
        <v>0.0</v>
      </c>
      <c r="I58" s="38">
        <v>0.0</v>
      </c>
      <c r="J58" s="38">
        <v>0.0</v>
      </c>
      <c r="K58" s="38">
        <v>0.0</v>
      </c>
      <c r="L58" s="38">
        <v>0.0</v>
      </c>
      <c r="M58" s="38">
        <v>0.0</v>
      </c>
      <c r="N58" s="38">
        <v>0.0</v>
      </c>
      <c r="O58" s="38">
        <v>0.0</v>
      </c>
      <c r="P58" s="38">
        <v>0.0</v>
      </c>
      <c r="Q58" s="45"/>
      <c r="R58" s="7"/>
      <c r="S58" s="7"/>
      <c r="T58" s="7"/>
      <c r="U58" s="7"/>
      <c r="V58" s="7"/>
      <c r="W58" s="7"/>
      <c r="X58" s="7"/>
      <c r="Y58" s="7"/>
      <c r="Z58" s="7"/>
    </row>
    <row r="59" ht="13.5" customHeight="1">
      <c r="A59" s="7"/>
      <c r="B59" s="7" t="s">
        <v>69</v>
      </c>
      <c r="C59" s="53" t="s">
        <v>70</v>
      </c>
      <c r="D59" s="38">
        <v>0.0</v>
      </c>
      <c r="E59" s="38">
        <v>0.0</v>
      </c>
      <c r="F59" s="38">
        <v>0.0</v>
      </c>
      <c r="G59" s="38">
        <v>0.0</v>
      </c>
      <c r="H59" s="38">
        <v>0.0</v>
      </c>
      <c r="I59" s="38">
        <v>0.0</v>
      </c>
      <c r="J59" s="38">
        <v>0.0</v>
      </c>
      <c r="K59" s="38">
        <v>0.0</v>
      </c>
      <c r="L59" s="38">
        <v>0.0</v>
      </c>
      <c r="M59" s="38">
        <v>0.0</v>
      </c>
      <c r="N59" s="38">
        <v>0.0</v>
      </c>
      <c r="O59" s="38">
        <v>0.0</v>
      </c>
      <c r="P59" s="38">
        <v>0.0</v>
      </c>
      <c r="Q59" s="45"/>
      <c r="R59" s="7"/>
      <c r="S59" s="7"/>
      <c r="T59" s="7"/>
      <c r="U59" s="7"/>
      <c r="V59" s="7"/>
      <c r="W59" s="7"/>
      <c r="X59" s="7"/>
      <c r="Y59" s="7"/>
      <c r="Z59" s="7"/>
    </row>
    <row r="60" ht="13.5" customHeight="1">
      <c r="A60" s="7"/>
      <c r="B60" s="7" t="s">
        <v>71</v>
      </c>
      <c r="C60" s="53" t="s">
        <v>68</v>
      </c>
      <c r="D60" s="38">
        <v>0.0</v>
      </c>
      <c r="E60" s="38">
        <v>0.0</v>
      </c>
      <c r="F60" s="38">
        <v>0.0</v>
      </c>
      <c r="G60" s="38">
        <v>0.0</v>
      </c>
      <c r="H60" s="38">
        <v>0.0</v>
      </c>
      <c r="I60" s="38">
        <v>0.0</v>
      </c>
      <c r="J60" s="38">
        <v>0.0</v>
      </c>
      <c r="K60" s="38">
        <v>0.0</v>
      </c>
      <c r="L60" s="38">
        <v>0.0</v>
      </c>
      <c r="M60" s="38">
        <v>0.0</v>
      </c>
      <c r="N60" s="38">
        <v>0.0</v>
      </c>
      <c r="O60" s="38">
        <v>0.0</v>
      </c>
      <c r="P60" s="38">
        <v>0.0</v>
      </c>
      <c r="Q60" s="45"/>
      <c r="R60" s="7"/>
      <c r="S60" s="7"/>
      <c r="T60" s="7"/>
      <c r="U60" s="7"/>
      <c r="V60" s="7"/>
      <c r="W60" s="7"/>
      <c r="X60" s="7"/>
      <c r="Y60" s="7"/>
      <c r="Z60" s="7"/>
    </row>
    <row r="61" ht="13.5" customHeight="1">
      <c r="A61" s="7"/>
      <c r="B61" s="7" t="s">
        <v>72</v>
      </c>
      <c r="C61" s="53" t="s">
        <v>70</v>
      </c>
      <c r="D61" s="38">
        <v>0.0</v>
      </c>
      <c r="E61" s="38">
        <v>0.0</v>
      </c>
      <c r="F61" s="38">
        <v>0.0</v>
      </c>
      <c r="G61" s="38">
        <v>0.0</v>
      </c>
      <c r="H61" s="38">
        <v>0.0</v>
      </c>
      <c r="I61" s="38">
        <v>0.0</v>
      </c>
      <c r="J61" s="38">
        <v>0.0</v>
      </c>
      <c r="K61" s="38">
        <v>0.0</v>
      </c>
      <c r="L61" s="38">
        <v>0.0</v>
      </c>
      <c r="M61" s="38">
        <v>0.0</v>
      </c>
      <c r="N61" s="38">
        <v>0.0</v>
      </c>
      <c r="O61" s="38">
        <v>0.0</v>
      </c>
      <c r="P61" s="38">
        <v>0.0</v>
      </c>
      <c r="Q61" s="45"/>
      <c r="R61" s="7"/>
      <c r="S61" s="7"/>
      <c r="T61" s="7"/>
      <c r="U61" s="7"/>
      <c r="V61" s="7"/>
      <c r="W61" s="7"/>
      <c r="X61" s="7"/>
      <c r="Y61" s="7"/>
      <c r="Z61" s="7"/>
    </row>
    <row r="62" ht="13.5" customHeight="1">
      <c r="A62" s="7"/>
      <c r="B62" s="7" t="s">
        <v>73</v>
      </c>
      <c r="C62" s="53" t="s">
        <v>68</v>
      </c>
      <c r="D62" s="38">
        <v>0.0</v>
      </c>
      <c r="E62" s="38">
        <v>0.0</v>
      </c>
      <c r="F62" s="38">
        <v>0.0</v>
      </c>
      <c r="G62" s="38">
        <v>0.0</v>
      </c>
      <c r="H62" s="38">
        <v>0.0</v>
      </c>
      <c r="I62" s="38">
        <v>0.0</v>
      </c>
      <c r="J62" s="38">
        <v>0.0</v>
      </c>
      <c r="K62" s="38">
        <v>0.0</v>
      </c>
      <c r="L62" s="38">
        <v>0.0</v>
      </c>
      <c r="M62" s="38">
        <v>0.0</v>
      </c>
      <c r="N62" s="38">
        <v>0.0</v>
      </c>
      <c r="O62" s="38">
        <v>0.0</v>
      </c>
      <c r="P62" s="38">
        <v>0.0</v>
      </c>
      <c r="Q62" s="45"/>
      <c r="R62" s="7"/>
      <c r="S62" s="7"/>
      <c r="T62" s="7"/>
      <c r="U62" s="7"/>
      <c r="V62" s="7"/>
      <c r="W62" s="7"/>
      <c r="X62" s="7"/>
      <c r="Y62" s="7"/>
      <c r="Z62" s="7"/>
    </row>
    <row r="63" ht="13.5" customHeight="1">
      <c r="A63" s="40">
        <v>24.0</v>
      </c>
      <c r="B63" s="7" t="s">
        <v>74</v>
      </c>
      <c r="C63" s="53" t="s">
        <v>70</v>
      </c>
      <c r="D63" s="38">
        <v>0.0</v>
      </c>
      <c r="E63" s="38">
        <v>0.0</v>
      </c>
      <c r="F63" s="38">
        <v>0.0</v>
      </c>
      <c r="G63" s="38">
        <v>-7100.0</v>
      </c>
      <c r="H63" s="38">
        <v>0.0</v>
      </c>
      <c r="I63" s="38">
        <v>0.0</v>
      </c>
      <c r="J63" s="38">
        <v>0.0</v>
      </c>
      <c r="K63" s="38">
        <v>0.0</v>
      </c>
      <c r="L63" s="38">
        <v>0.0</v>
      </c>
      <c r="M63" s="38">
        <v>0.0</v>
      </c>
      <c r="N63" s="38">
        <v>0.0</v>
      </c>
      <c r="O63" s="38">
        <v>0.0</v>
      </c>
      <c r="P63" s="38">
        <v>0.0</v>
      </c>
      <c r="Q63" s="45"/>
      <c r="R63" s="7"/>
      <c r="S63" s="7"/>
      <c r="T63" s="7"/>
      <c r="U63" s="7"/>
      <c r="V63" s="7"/>
      <c r="W63" s="7"/>
      <c r="X63" s="7"/>
      <c r="Y63" s="7"/>
      <c r="Z63" s="7"/>
    </row>
    <row r="64" ht="13.5" customHeight="1">
      <c r="A64" s="7"/>
      <c r="B64" s="7" t="s">
        <v>75</v>
      </c>
      <c r="C64" s="53" t="s">
        <v>66</v>
      </c>
      <c r="D64" s="38">
        <v>0.0</v>
      </c>
      <c r="E64" s="38">
        <v>0.0</v>
      </c>
      <c r="F64" s="38">
        <v>0.0</v>
      </c>
      <c r="G64" s="38">
        <v>0.0</v>
      </c>
      <c r="H64" s="38">
        <v>0.0</v>
      </c>
      <c r="I64" s="38">
        <v>0.0</v>
      </c>
      <c r="J64" s="38">
        <v>0.0</v>
      </c>
      <c r="K64" s="38">
        <v>0.0</v>
      </c>
      <c r="L64" s="38">
        <v>0.0</v>
      </c>
      <c r="M64" s="38">
        <v>0.0</v>
      </c>
      <c r="N64" s="38">
        <v>0.0</v>
      </c>
      <c r="O64" s="38">
        <v>0.0</v>
      </c>
      <c r="P64" s="38">
        <v>0.0</v>
      </c>
      <c r="Q64" s="45"/>
      <c r="R64" s="7"/>
      <c r="S64" s="7"/>
      <c r="T64" s="7"/>
      <c r="U64" s="7"/>
      <c r="V64" s="7"/>
      <c r="W64" s="7"/>
      <c r="X64" s="7"/>
      <c r="Y64" s="7"/>
      <c r="Z64" s="7"/>
    </row>
    <row r="65" ht="13.5" customHeight="1">
      <c r="A65" s="40">
        <v>25.0</v>
      </c>
      <c r="B65" s="7" t="s">
        <v>76</v>
      </c>
      <c r="C65" s="53" t="s">
        <v>66</v>
      </c>
      <c r="D65" s="38">
        <v>-5000.0</v>
      </c>
      <c r="E65" s="38">
        <v>0.0</v>
      </c>
      <c r="F65" s="38">
        <v>0.0</v>
      </c>
      <c r="G65" s="38">
        <v>0.0</v>
      </c>
      <c r="H65" s="38">
        <v>0.0</v>
      </c>
      <c r="I65" s="38">
        <v>0.0</v>
      </c>
      <c r="J65" s="38">
        <v>-500.0</v>
      </c>
      <c r="K65" s="38">
        <v>0.0</v>
      </c>
      <c r="L65" s="38">
        <v>0.0</v>
      </c>
      <c r="M65" s="38">
        <v>0.0</v>
      </c>
      <c r="N65" s="38">
        <v>0.0</v>
      </c>
      <c r="O65" s="38">
        <v>0.0</v>
      </c>
      <c r="P65" s="38">
        <v>0.0</v>
      </c>
      <c r="Q65" s="45"/>
      <c r="R65" s="7"/>
      <c r="S65" s="7"/>
      <c r="T65" s="7"/>
      <c r="U65" s="7"/>
      <c r="V65" s="7"/>
      <c r="W65" s="7"/>
      <c r="X65" s="7"/>
      <c r="Y65" s="7"/>
      <c r="Z65" s="7"/>
    </row>
    <row r="66" ht="13.5" customHeight="1">
      <c r="A66" s="40">
        <v>26.0</v>
      </c>
      <c r="B66" s="7" t="s">
        <v>77</v>
      </c>
      <c r="C66" s="53" t="s">
        <v>68</v>
      </c>
      <c r="D66" s="38">
        <v>0.0</v>
      </c>
      <c r="E66" s="38">
        <v>12000.0</v>
      </c>
      <c r="F66" s="38">
        <v>0.0</v>
      </c>
      <c r="G66" s="38">
        <v>0.0</v>
      </c>
      <c r="H66" s="38">
        <v>0.0</v>
      </c>
      <c r="I66" s="38">
        <v>0.0</v>
      </c>
      <c r="J66" s="38">
        <v>0.0</v>
      </c>
      <c r="K66" s="38">
        <v>0.0</v>
      </c>
      <c r="L66" s="38">
        <v>0.0</v>
      </c>
      <c r="M66" s="38">
        <v>0.0</v>
      </c>
      <c r="N66" s="38">
        <v>0.0</v>
      </c>
      <c r="O66" s="38">
        <v>0.0</v>
      </c>
      <c r="P66" s="38">
        <v>8000.0</v>
      </c>
      <c r="Q66" s="45"/>
      <c r="R66" s="7"/>
      <c r="S66" s="7"/>
      <c r="T66" s="7"/>
      <c r="U66" s="7"/>
      <c r="V66" s="7"/>
      <c r="W66" s="7"/>
      <c r="X66" s="7"/>
      <c r="Y66" s="7"/>
      <c r="Z66" s="7"/>
    </row>
    <row r="67" ht="13.5" customHeight="1">
      <c r="A67" s="7"/>
      <c r="B67" s="7" t="s">
        <v>59</v>
      </c>
      <c r="C67" s="53" t="s">
        <v>78</v>
      </c>
      <c r="D67" s="38">
        <v>0.0</v>
      </c>
      <c r="E67" s="38">
        <v>0.0</v>
      </c>
      <c r="F67" s="38">
        <v>0.0</v>
      </c>
      <c r="G67" s="38">
        <v>0.0</v>
      </c>
      <c r="H67" s="38">
        <v>0.0</v>
      </c>
      <c r="I67" s="38">
        <v>0.0</v>
      </c>
      <c r="J67" s="38">
        <v>0.0</v>
      </c>
      <c r="K67" s="38">
        <v>0.0</v>
      </c>
      <c r="L67" s="38">
        <v>0.0</v>
      </c>
      <c r="M67" s="38">
        <v>0.0</v>
      </c>
      <c r="N67" s="38">
        <v>0.0</v>
      </c>
      <c r="O67" s="38">
        <v>0.0</v>
      </c>
      <c r="P67" s="38">
        <v>0.0</v>
      </c>
      <c r="Q67" s="45"/>
      <c r="R67" s="7"/>
      <c r="S67" s="7"/>
      <c r="T67" s="7"/>
      <c r="U67" s="7"/>
      <c r="V67" s="7"/>
      <c r="W67" s="7"/>
      <c r="X67" s="7"/>
      <c r="Y67" s="7"/>
      <c r="Z67" s="7"/>
    </row>
    <row r="68" ht="13.5" customHeight="1">
      <c r="A68" s="7"/>
      <c r="B68" s="43" t="s">
        <v>79</v>
      </c>
      <c r="C68" s="31"/>
      <c r="D68" s="54"/>
      <c r="E68" s="54"/>
      <c r="F68" s="54"/>
      <c r="G68" s="54"/>
      <c r="H68" s="54"/>
      <c r="I68" s="54"/>
      <c r="J68" s="54"/>
      <c r="K68" s="54"/>
      <c r="L68" s="54"/>
      <c r="M68" s="54"/>
      <c r="N68" s="54"/>
      <c r="O68" s="54"/>
      <c r="P68" s="54"/>
      <c r="Q68" s="45"/>
      <c r="R68" s="7"/>
      <c r="S68" s="7"/>
      <c r="T68" s="7"/>
      <c r="U68" s="7"/>
      <c r="V68" s="7"/>
      <c r="W68" s="7"/>
      <c r="X68" s="7"/>
      <c r="Y68" s="7"/>
      <c r="Z68" s="7"/>
    </row>
    <row r="69" ht="13.5" customHeight="1">
      <c r="A69" s="7"/>
      <c r="B69" s="37" t="s">
        <v>80</v>
      </c>
      <c r="C69" s="7"/>
      <c r="D69" s="46">
        <f t="shared" ref="D69:P69" si="6">SUM(D57:D68)</f>
        <v>-5000</v>
      </c>
      <c r="E69" s="46">
        <f t="shared" si="6"/>
        <v>12000</v>
      </c>
      <c r="F69" s="46">
        <f t="shared" si="6"/>
        <v>-100</v>
      </c>
      <c r="G69" s="46">
        <f t="shared" si="6"/>
        <v>-7100</v>
      </c>
      <c r="H69" s="46">
        <f t="shared" si="6"/>
        <v>0</v>
      </c>
      <c r="I69" s="46">
        <f t="shared" si="6"/>
        <v>0</v>
      </c>
      <c r="J69" s="46">
        <f t="shared" si="6"/>
        <v>-600</v>
      </c>
      <c r="K69" s="46">
        <f t="shared" si="6"/>
        <v>0</v>
      </c>
      <c r="L69" s="46">
        <f t="shared" si="6"/>
        <v>0</v>
      </c>
      <c r="M69" s="46">
        <f t="shared" si="6"/>
        <v>0</v>
      </c>
      <c r="N69" s="46">
        <f t="shared" si="6"/>
        <v>-100</v>
      </c>
      <c r="O69" s="46">
        <f t="shared" si="6"/>
        <v>0</v>
      </c>
      <c r="P69" s="46">
        <f t="shared" si="6"/>
        <v>8000</v>
      </c>
      <c r="Q69" s="45"/>
      <c r="R69" s="7"/>
      <c r="S69" s="7"/>
      <c r="T69" s="7"/>
      <c r="U69" s="7"/>
      <c r="V69" s="7"/>
      <c r="W69" s="7"/>
      <c r="X69" s="7"/>
      <c r="Y69" s="7"/>
      <c r="Z69" s="7"/>
    </row>
    <row r="70" ht="13.5" customHeight="1">
      <c r="A70" s="7"/>
      <c r="B70" s="7"/>
      <c r="C70" s="7"/>
      <c r="D70" s="45"/>
      <c r="E70" s="45"/>
      <c r="F70" s="45"/>
      <c r="G70" s="45"/>
      <c r="H70" s="45"/>
      <c r="I70" s="45"/>
      <c r="J70" s="45"/>
      <c r="K70" s="45"/>
      <c r="L70" s="45"/>
      <c r="M70" s="45"/>
      <c r="N70" s="45"/>
      <c r="O70" s="45"/>
      <c r="P70" s="45"/>
      <c r="Q70" s="45"/>
      <c r="R70" s="7"/>
      <c r="S70" s="7"/>
      <c r="T70" s="7"/>
      <c r="U70" s="7"/>
      <c r="V70" s="7"/>
      <c r="W70" s="7"/>
      <c r="X70" s="7"/>
      <c r="Y70" s="7"/>
      <c r="Z70" s="7"/>
    </row>
    <row r="71" ht="13.5" customHeight="1">
      <c r="A71" s="40">
        <v>27.0</v>
      </c>
      <c r="B71" s="37" t="s">
        <v>81</v>
      </c>
      <c r="C71" s="7"/>
      <c r="D71" s="55">
        <f t="shared" ref="D71:P71" si="7">+D20+D54+D69</f>
        <v>21168.88779</v>
      </c>
      <c r="E71" s="55">
        <f t="shared" si="7"/>
        <v>32242.77557</v>
      </c>
      <c r="F71" s="55">
        <f t="shared" si="7"/>
        <v>31216.66336</v>
      </c>
      <c r="G71" s="55">
        <f t="shared" si="7"/>
        <v>21540.55114</v>
      </c>
      <c r="H71" s="55">
        <f t="shared" si="7"/>
        <v>22128.23893</v>
      </c>
      <c r="I71" s="55">
        <f t="shared" si="7"/>
        <v>20318.83559</v>
      </c>
      <c r="J71" s="55">
        <f t="shared" si="7"/>
        <v>20519.43225</v>
      </c>
      <c r="K71" s="55">
        <f t="shared" si="7"/>
        <v>20695.02891</v>
      </c>
      <c r="L71" s="55">
        <f t="shared" si="7"/>
        <v>19945.62558</v>
      </c>
      <c r="M71" s="55">
        <f t="shared" si="7"/>
        <v>16311.22224</v>
      </c>
      <c r="N71" s="55">
        <f t="shared" si="7"/>
        <v>16361.8189</v>
      </c>
      <c r="O71" s="55">
        <f t="shared" si="7"/>
        <v>16662.41556</v>
      </c>
      <c r="P71" s="55">
        <f t="shared" si="7"/>
        <v>23913.01223</v>
      </c>
      <c r="Q71" s="51">
        <f>P71-D20</f>
        <v>-4086.987775</v>
      </c>
      <c r="R71" s="52" t="s">
        <v>82</v>
      </c>
      <c r="S71" s="7"/>
      <c r="T71" s="7"/>
      <c r="U71" s="7"/>
      <c r="V71" s="7"/>
      <c r="W71" s="7"/>
      <c r="X71" s="7"/>
      <c r="Y71" s="7"/>
      <c r="Z71" s="7"/>
    </row>
    <row r="72" ht="16.5" customHeight="1">
      <c r="A72" s="7"/>
      <c r="B72" s="7"/>
      <c r="C72" s="7"/>
      <c r="D72" s="45"/>
      <c r="E72" s="45"/>
      <c r="F72" s="45"/>
      <c r="G72" s="45"/>
      <c r="H72" s="45"/>
      <c r="I72" s="45"/>
      <c r="J72" s="45"/>
      <c r="K72" s="45"/>
      <c r="L72" s="45"/>
      <c r="M72" s="45"/>
      <c r="N72" s="45"/>
      <c r="O72" s="45"/>
      <c r="P72" s="45"/>
      <c r="Q72" s="45"/>
      <c r="R72" s="7"/>
      <c r="S72" s="7"/>
      <c r="T72" s="7"/>
      <c r="U72" s="7"/>
      <c r="V72" s="7"/>
      <c r="W72" s="7"/>
      <c r="X72" s="7"/>
      <c r="Y72" s="7"/>
      <c r="Z72" s="7"/>
    </row>
    <row r="73" ht="13.5" customHeight="1">
      <c r="A73" s="7"/>
      <c r="B73" s="56"/>
      <c r="C73" s="56"/>
      <c r="D73" s="54"/>
      <c r="E73" s="54"/>
      <c r="F73" s="54"/>
      <c r="G73" s="54"/>
      <c r="H73" s="54"/>
      <c r="I73" s="54"/>
      <c r="J73" s="54"/>
      <c r="K73" s="54"/>
      <c r="L73" s="54"/>
      <c r="M73" s="54"/>
      <c r="N73" s="54"/>
      <c r="O73" s="54"/>
      <c r="P73" s="54"/>
      <c r="Q73" s="45"/>
      <c r="R73" s="7"/>
      <c r="S73" s="7"/>
      <c r="T73" s="7"/>
      <c r="U73" s="7"/>
      <c r="V73" s="7"/>
      <c r="W73" s="7"/>
      <c r="X73" s="7"/>
      <c r="Y73" s="7"/>
      <c r="Z73" s="7"/>
    </row>
    <row r="74" ht="13.5" customHeight="1">
      <c r="A74" s="7"/>
      <c r="B74" s="7"/>
      <c r="C74" s="7"/>
      <c r="D74" s="45"/>
      <c r="E74" s="45"/>
      <c r="F74" s="45"/>
      <c r="G74" s="45"/>
      <c r="H74" s="45"/>
      <c r="I74" s="45"/>
      <c r="J74" s="45"/>
      <c r="K74" s="45"/>
      <c r="L74" s="45"/>
      <c r="M74" s="45"/>
      <c r="N74" s="45"/>
      <c r="O74" s="45"/>
      <c r="P74" s="45"/>
      <c r="Q74" s="45"/>
      <c r="R74" s="7"/>
      <c r="S74" s="7"/>
      <c r="T74" s="7"/>
      <c r="U74" s="7"/>
      <c r="V74" s="7"/>
      <c r="W74" s="7"/>
      <c r="X74" s="7"/>
      <c r="Y74" s="7"/>
      <c r="Z74" s="7"/>
    </row>
    <row r="75" ht="13.5" customHeight="1">
      <c r="A75" s="40">
        <v>28.0</v>
      </c>
      <c r="B75" s="7" t="s">
        <v>83</v>
      </c>
      <c r="C75" s="7"/>
      <c r="D75" s="38">
        <v>2000.0</v>
      </c>
      <c r="E75" s="39">
        <f t="shared" ref="E75:P75" si="8">+D79</f>
        <v>2000</v>
      </c>
      <c r="F75" s="39">
        <f t="shared" si="8"/>
        <v>2000</v>
      </c>
      <c r="G75" s="39">
        <f t="shared" si="8"/>
        <v>1900</v>
      </c>
      <c r="H75" s="39">
        <f t="shared" si="8"/>
        <v>1900</v>
      </c>
      <c r="I75" s="39">
        <f t="shared" si="8"/>
        <v>1900</v>
      </c>
      <c r="J75" s="39">
        <f t="shared" si="8"/>
        <v>1900</v>
      </c>
      <c r="K75" s="39">
        <f t="shared" si="8"/>
        <v>1800</v>
      </c>
      <c r="L75" s="39">
        <f t="shared" si="8"/>
        <v>1800</v>
      </c>
      <c r="M75" s="39">
        <f t="shared" si="8"/>
        <v>1800</v>
      </c>
      <c r="N75" s="39">
        <f t="shared" si="8"/>
        <v>1800</v>
      </c>
      <c r="O75" s="39">
        <f t="shared" si="8"/>
        <v>1700</v>
      </c>
      <c r="P75" s="39">
        <f t="shared" si="8"/>
        <v>1700</v>
      </c>
      <c r="Q75" s="45"/>
      <c r="R75" s="7"/>
      <c r="S75" s="7"/>
      <c r="T75" s="7"/>
      <c r="U75" s="7"/>
      <c r="V75" s="7"/>
      <c r="W75" s="7"/>
      <c r="X75" s="7"/>
      <c r="Y75" s="7"/>
      <c r="Z75" s="7"/>
    </row>
    <row r="76" ht="13.5" customHeight="1">
      <c r="A76" s="7"/>
      <c r="B76" s="7"/>
      <c r="C76" s="7"/>
      <c r="D76" s="45"/>
      <c r="E76" s="45"/>
      <c r="F76" s="45"/>
      <c r="G76" s="45"/>
      <c r="H76" s="45"/>
      <c r="I76" s="45"/>
      <c r="J76" s="45"/>
      <c r="K76" s="45"/>
      <c r="L76" s="45"/>
      <c r="M76" s="45"/>
      <c r="N76" s="45"/>
      <c r="O76" s="45"/>
      <c r="P76" s="45"/>
      <c r="Q76" s="45"/>
      <c r="R76" s="7"/>
      <c r="S76" s="7"/>
      <c r="T76" s="7"/>
      <c r="U76" s="7"/>
      <c r="V76" s="7"/>
      <c r="W76" s="7"/>
      <c r="X76" s="7"/>
      <c r="Y76" s="7"/>
      <c r="Z76" s="7"/>
    </row>
    <row r="77" ht="13.5" customHeight="1">
      <c r="A77" s="7"/>
      <c r="B77" s="7" t="s">
        <v>84</v>
      </c>
      <c r="C77" s="7"/>
      <c r="D77" s="46">
        <f t="shared" ref="D77:P77" si="9">+D57</f>
        <v>0</v>
      </c>
      <c r="E77" s="46">
        <f t="shared" si="9"/>
        <v>0</v>
      </c>
      <c r="F77" s="46">
        <f t="shared" si="9"/>
        <v>-100</v>
      </c>
      <c r="G77" s="46">
        <f t="shared" si="9"/>
        <v>0</v>
      </c>
      <c r="H77" s="46">
        <f t="shared" si="9"/>
        <v>0</v>
      </c>
      <c r="I77" s="46">
        <f t="shared" si="9"/>
        <v>0</v>
      </c>
      <c r="J77" s="46">
        <f t="shared" si="9"/>
        <v>-100</v>
      </c>
      <c r="K77" s="46">
        <f t="shared" si="9"/>
        <v>0</v>
      </c>
      <c r="L77" s="46">
        <f t="shared" si="9"/>
        <v>0</v>
      </c>
      <c r="M77" s="46">
        <f t="shared" si="9"/>
        <v>0</v>
      </c>
      <c r="N77" s="46">
        <f t="shared" si="9"/>
        <v>-100</v>
      </c>
      <c r="O77" s="46" t="str">
        <f t="shared" si="9"/>
        <v/>
      </c>
      <c r="P77" s="46">
        <f t="shared" si="9"/>
        <v>0</v>
      </c>
      <c r="Q77" s="45"/>
      <c r="R77" s="7"/>
      <c r="S77" s="7"/>
      <c r="T77" s="7"/>
      <c r="U77" s="7"/>
      <c r="V77" s="7"/>
      <c r="W77" s="7"/>
      <c r="X77" s="7"/>
      <c r="Y77" s="7"/>
      <c r="Z77" s="7"/>
    </row>
    <row r="78" ht="13.5" customHeight="1">
      <c r="A78" s="7"/>
      <c r="B78" s="7"/>
      <c r="C78" s="7"/>
      <c r="D78" s="57"/>
      <c r="E78" s="57"/>
      <c r="F78" s="57"/>
      <c r="G78" s="57"/>
      <c r="H78" s="57"/>
      <c r="I78" s="57"/>
      <c r="J78" s="57"/>
      <c r="K78" s="57"/>
      <c r="L78" s="57"/>
      <c r="M78" s="57"/>
      <c r="N78" s="57"/>
      <c r="O78" s="57"/>
      <c r="P78" s="57"/>
      <c r="Q78" s="45"/>
      <c r="R78" s="7"/>
      <c r="S78" s="7"/>
      <c r="T78" s="7"/>
      <c r="U78" s="7"/>
      <c r="V78" s="7"/>
      <c r="W78" s="7"/>
      <c r="X78" s="7"/>
      <c r="Y78" s="7"/>
      <c r="Z78" s="7"/>
    </row>
    <row r="79" ht="13.5" customHeight="1">
      <c r="A79" s="7"/>
      <c r="B79" s="37" t="s">
        <v>85</v>
      </c>
      <c r="C79" s="7"/>
      <c r="D79" s="55">
        <f t="shared" ref="D79:P79" si="10">SUM(D75:D78)</f>
        <v>2000</v>
      </c>
      <c r="E79" s="55">
        <f t="shared" si="10"/>
        <v>2000</v>
      </c>
      <c r="F79" s="55">
        <f t="shared" si="10"/>
        <v>1900</v>
      </c>
      <c r="G79" s="55">
        <f t="shared" si="10"/>
        <v>1900</v>
      </c>
      <c r="H79" s="55">
        <f t="shared" si="10"/>
        <v>1900</v>
      </c>
      <c r="I79" s="55">
        <f t="shared" si="10"/>
        <v>1900</v>
      </c>
      <c r="J79" s="55">
        <f t="shared" si="10"/>
        <v>1800</v>
      </c>
      <c r="K79" s="55">
        <f t="shared" si="10"/>
        <v>1800</v>
      </c>
      <c r="L79" s="55">
        <f t="shared" si="10"/>
        <v>1800</v>
      </c>
      <c r="M79" s="55">
        <f t="shared" si="10"/>
        <v>1800</v>
      </c>
      <c r="N79" s="55">
        <f t="shared" si="10"/>
        <v>1700</v>
      </c>
      <c r="O79" s="55">
        <f t="shared" si="10"/>
        <v>1700</v>
      </c>
      <c r="P79" s="55">
        <f t="shared" si="10"/>
        <v>1700</v>
      </c>
      <c r="Q79" s="45"/>
      <c r="R79" s="7"/>
      <c r="S79" s="7"/>
      <c r="T79" s="7"/>
      <c r="U79" s="7"/>
      <c r="V79" s="7"/>
      <c r="W79" s="7"/>
      <c r="X79" s="7"/>
      <c r="Y79" s="7"/>
      <c r="Z79" s="7"/>
    </row>
    <row r="80" ht="13.5" customHeight="1">
      <c r="A80" s="7"/>
      <c r="B80" s="7"/>
      <c r="C80" s="7"/>
      <c r="D80" s="45"/>
      <c r="E80" s="45"/>
      <c r="F80" s="45"/>
      <c r="G80" s="45"/>
      <c r="H80" s="45"/>
      <c r="I80" s="45"/>
      <c r="J80" s="45"/>
      <c r="K80" s="45"/>
      <c r="L80" s="45"/>
      <c r="M80" s="45"/>
      <c r="N80" s="45"/>
      <c r="O80" s="45"/>
      <c r="P80" s="45"/>
      <c r="Q80" s="45"/>
      <c r="R80" s="7"/>
      <c r="S80" s="7"/>
      <c r="T80" s="7"/>
      <c r="U80" s="7"/>
      <c r="V80" s="7"/>
      <c r="W80" s="7"/>
      <c r="X80" s="7"/>
      <c r="Y80" s="7"/>
      <c r="Z80" s="7"/>
    </row>
    <row r="81" ht="13.5" customHeight="1">
      <c r="A81" s="7"/>
      <c r="B81" s="7"/>
      <c r="C81" s="7"/>
      <c r="D81" s="45"/>
      <c r="E81" s="45"/>
      <c r="F81" s="45"/>
      <c r="G81" s="45"/>
      <c r="H81" s="45"/>
      <c r="I81" s="45"/>
      <c r="J81" s="45"/>
      <c r="K81" s="45"/>
      <c r="L81" s="45"/>
      <c r="M81" s="45"/>
      <c r="N81" s="45"/>
      <c r="O81" s="45"/>
      <c r="P81" s="45"/>
      <c r="Q81" s="45"/>
      <c r="R81" s="7"/>
      <c r="S81" s="7"/>
      <c r="T81" s="7"/>
      <c r="U81" s="7"/>
      <c r="V81" s="7"/>
      <c r="W81" s="7"/>
      <c r="X81" s="7"/>
      <c r="Y81" s="7"/>
      <c r="Z81" s="7"/>
    </row>
    <row r="82" ht="13.5" customHeight="1">
      <c r="A82" s="7"/>
      <c r="B82" s="58" t="s">
        <v>86</v>
      </c>
      <c r="C82" s="7"/>
      <c r="D82" s="45"/>
      <c r="E82" s="45"/>
      <c r="F82" s="45"/>
      <c r="G82" s="45"/>
      <c r="H82" s="45"/>
      <c r="I82" s="45"/>
      <c r="J82" s="45"/>
      <c r="K82" s="45"/>
      <c r="L82" s="45"/>
      <c r="M82" s="45"/>
      <c r="N82" s="45"/>
      <c r="O82" s="45"/>
      <c r="P82" s="45"/>
      <c r="Q82" s="45"/>
      <c r="R82" s="7"/>
      <c r="S82" s="7"/>
      <c r="T82" s="7"/>
      <c r="U82" s="7"/>
      <c r="V82" s="7"/>
      <c r="W82" s="7"/>
      <c r="X82" s="7"/>
      <c r="Y82" s="7"/>
      <c r="Z82" s="7"/>
    </row>
    <row r="83" ht="13.5" customHeight="1">
      <c r="A83" s="7">
        <v>1.0</v>
      </c>
      <c r="B83" s="7" t="s">
        <v>87</v>
      </c>
      <c r="C83" s="7"/>
      <c r="D83" s="45"/>
      <c r="E83" s="45"/>
      <c r="F83" s="45"/>
      <c r="G83" s="45"/>
      <c r="H83" s="45"/>
      <c r="I83" s="45"/>
      <c r="J83" s="45"/>
      <c r="K83" s="45"/>
      <c r="L83" s="45"/>
      <c r="M83" s="45"/>
      <c r="N83" s="45"/>
      <c r="O83" s="45"/>
      <c r="P83" s="45"/>
      <c r="Q83" s="45"/>
      <c r="R83" s="7"/>
      <c r="S83" s="7"/>
      <c r="T83" s="7"/>
      <c r="U83" s="7"/>
      <c r="V83" s="7"/>
      <c r="W83" s="7"/>
      <c r="X83" s="7"/>
      <c r="Y83" s="7"/>
      <c r="Z83" s="7"/>
    </row>
    <row r="84" ht="13.5" customHeight="1">
      <c r="A84" s="7">
        <v>2.0</v>
      </c>
      <c r="B84" s="59" t="s">
        <v>88</v>
      </c>
      <c r="C84" s="7"/>
      <c r="D84" s="45"/>
      <c r="E84" s="45"/>
      <c r="F84" s="45"/>
      <c r="G84" s="45"/>
      <c r="H84" s="45"/>
      <c r="I84" s="45"/>
      <c r="J84" s="45"/>
      <c r="K84" s="45"/>
      <c r="L84" s="45"/>
      <c r="M84" s="45"/>
      <c r="N84" s="45"/>
      <c r="O84" s="45"/>
      <c r="P84" s="45"/>
      <c r="Q84" s="45"/>
      <c r="R84" s="7"/>
      <c r="S84" s="7"/>
      <c r="T84" s="7"/>
      <c r="U84" s="7"/>
      <c r="V84" s="7"/>
      <c r="W84" s="7"/>
      <c r="X84" s="7"/>
      <c r="Y84" s="7"/>
      <c r="Z84" s="7"/>
    </row>
    <row r="85" ht="13.5" customHeight="1">
      <c r="A85" s="7">
        <v>3.0</v>
      </c>
      <c r="B85" s="7" t="s">
        <v>89</v>
      </c>
      <c r="C85" s="7"/>
      <c r="D85" s="45"/>
      <c r="E85" s="45"/>
      <c r="F85" s="45"/>
      <c r="G85" s="45"/>
      <c r="H85" s="45"/>
      <c r="I85" s="45"/>
      <c r="J85" s="45"/>
      <c r="K85" s="45"/>
      <c r="L85" s="45"/>
      <c r="M85" s="45"/>
      <c r="N85" s="45"/>
      <c r="O85" s="45"/>
      <c r="P85" s="45"/>
      <c r="Q85" s="45"/>
      <c r="R85" s="7"/>
      <c r="S85" s="7"/>
      <c r="T85" s="7"/>
      <c r="U85" s="7"/>
      <c r="V85" s="7"/>
      <c r="W85" s="7"/>
      <c r="X85" s="7"/>
      <c r="Y85" s="7"/>
      <c r="Z85" s="7"/>
    </row>
    <row r="86" ht="13.5" customHeight="1">
      <c r="A86" s="7">
        <v>4.0</v>
      </c>
      <c r="B86" s="7" t="s">
        <v>90</v>
      </c>
      <c r="C86" s="7"/>
      <c r="D86" s="45"/>
      <c r="E86" s="45"/>
      <c r="F86" s="45"/>
      <c r="G86" s="45"/>
      <c r="H86" s="45"/>
      <c r="I86" s="45"/>
      <c r="J86" s="45"/>
      <c r="K86" s="45"/>
      <c r="L86" s="45"/>
      <c r="M86" s="45"/>
      <c r="N86" s="45"/>
      <c r="O86" s="45"/>
      <c r="P86" s="45"/>
      <c r="Q86" s="45"/>
      <c r="R86" s="7"/>
      <c r="S86" s="7"/>
      <c r="T86" s="7"/>
      <c r="U86" s="7"/>
      <c r="V86" s="7"/>
      <c r="W86" s="7"/>
      <c r="X86" s="7"/>
      <c r="Y86" s="7"/>
      <c r="Z86" s="7"/>
    </row>
    <row r="87" ht="13.5" customHeight="1">
      <c r="A87" s="7">
        <v>5.0</v>
      </c>
      <c r="B87" s="7" t="s">
        <v>91</v>
      </c>
      <c r="C87" s="7"/>
      <c r="D87" s="7"/>
      <c r="E87" s="7"/>
      <c r="F87" s="7"/>
      <c r="G87" s="7"/>
      <c r="H87" s="7"/>
      <c r="I87" s="7"/>
      <c r="J87" s="7"/>
      <c r="K87" s="7"/>
      <c r="L87" s="7"/>
      <c r="M87" s="7"/>
      <c r="N87" s="7"/>
      <c r="O87" s="7"/>
      <c r="P87" s="7"/>
      <c r="Q87" s="7"/>
      <c r="R87" s="7"/>
      <c r="S87" s="7"/>
      <c r="T87" s="7"/>
      <c r="U87" s="7"/>
      <c r="V87" s="7"/>
      <c r="W87" s="7"/>
      <c r="X87" s="7"/>
      <c r="Y87" s="7"/>
      <c r="Z87" s="7"/>
    </row>
    <row r="88" ht="13.5" customHeight="1">
      <c r="A88" s="7"/>
      <c r="B88" s="60" t="s">
        <v>92</v>
      </c>
      <c r="C88" s="7"/>
      <c r="D88" s="7"/>
      <c r="E88" s="7"/>
      <c r="F88" s="7"/>
      <c r="G88" s="7"/>
      <c r="H88" s="7"/>
      <c r="I88" s="7"/>
      <c r="J88" s="7"/>
      <c r="K88" s="7"/>
      <c r="L88" s="7"/>
      <c r="M88" s="7"/>
      <c r="N88" s="7"/>
      <c r="O88" s="7"/>
      <c r="P88" s="7"/>
      <c r="Q88" s="7"/>
      <c r="R88" s="7"/>
      <c r="S88" s="7"/>
      <c r="T88" s="7"/>
      <c r="U88" s="7"/>
      <c r="V88" s="7"/>
      <c r="W88" s="7"/>
      <c r="X88" s="7"/>
      <c r="Y88" s="7"/>
      <c r="Z88" s="7"/>
    </row>
    <row r="89"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
    <mergeCell ref="B7:P7"/>
    <mergeCell ref="B8:P8"/>
  </mergeCells>
  <hyperlinks>
    <hyperlink r:id="rId2" ref="B88"/>
  </hyperlinks>
  <printOptions/>
  <pageMargins bottom="0.75" footer="0.0" header="0.0" left="0.7" right="0.7" top="0.75"/>
  <pageSetup orientation="portrait"/>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outlineLevelRow="1"/>
  <cols>
    <col customWidth="1" min="1" max="1" width="11.13"/>
    <col customWidth="1" min="2" max="2" width="27.75"/>
    <col customWidth="1" min="3" max="4" width="8.88"/>
    <col customWidth="1" min="5" max="5" width="11.0"/>
    <col customWidth="1" min="6" max="6" width="12.88"/>
    <col customWidth="1" min="7" max="15" width="8.88"/>
    <col customWidth="1" min="16" max="16" width="11.0"/>
    <col customWidth="1" min="17" max="26" width="8.0"/>
  </cols>
  <sheetData>
    <row r="1" ht="13.5" customHeight="1">
      <c r="A1" s="61">
        <v>1.0</v>
      </c>
      <c r="B1" s="10" t="s">
        <v>5</v>
      </c>
      <c r="C1" s="11"/>
      <c r="D1" s="11"/>
      <c r="E1" s="11"/>
      <c r="F1" s="11"/>
      <c r="G1" s="11"/>
      <c r="H1" s="11"/>
      <c r="I1" s="11"/>
      <c r="J1" s="11"/>
      <c r="K1" s="11"/>
      <c r="L1" s="11"/>
      <c r="M1" s="11"/>
      <c r="N1" s="11"/>
      <c r="O1" s="11"/>
      <c r="P1" s="11"/>
      <c r="Q1" s="12"/>
      <c r="R1" s="12"/>
      <c r="S1" s="12"/>
      <c r="T1" s="12"/>
      <c r="U1" s="12"/>
      <c r="V1" s="12"/>
      <c r="W1" s="12"/>
      <c r="X1" s="12"/>
      <c r="Y1" s="12"/>
      <c r="Z1" s="12"/>
    </row>
    <row r="2" ht="13.5" customHeight="1" outlineLevel="1">
      <c r="A2" s="12"/>
      <c r="B2" s="11" t="s">
        <v>93</v>
      </c>
      <c r="C2" s="11"/>
      <c r="D2" s="11"/>
      <c r="E2" s="11"/>
      <c r="F2" s="11"/>
      <c r="G2" s="11"/>
      <c r="H2" s="11"/>
      <c r="I2" s="11"/>
      <c r="J2" s="11"/>
      <c r="K2" s="11"/>
      <c r="L2" s="11"/>
      <c r="M2" s="11"/>
      <c r="N2" s="11"/>
      <c r="O2" s="11"/>
      <c r="P2" s="11"/>
      <c r="Q2" s="12"/>
      <c r="R2" s="12"/>
      <c r="S2" s="12"/>
      <c r="T2" s="12"/>
      <c r="U2" s="12"/>
      <c r="V2" s="12"/>
      <c r="W2" s="12"/>
      <c r="X2" s="12"/>
      <c r="Y2" s="12"/>
      <c r="Z2" s="12"/>
    </row>
    <row r="3" ht="13.5" customHeight="1" outlineLevel="1">
      <c r="A3" s="12"/>
      <c r="B3" s="11" t="s">
        <v>6</v>
      </c>
      <c r="C3" s="11"/>
      <c r="D3" s="11"/>
      <c r="E3" s="11"/>
      <c r="F3" s="11"/>
      <c r="G3" s="11"/>
      <c r="H3" s="11"/>
      <c r="I3" s="11"/>
      <c r="J3" s="11"/>
      <c r="K3" s="11"/>
      <c r="L3" s="11"/>
      <c r="M3" s="11"/>
      <c r="N3" s="11"/>
      <c r="O3" s="11"/>
      <c r="P3" s="11"/>
      <c r="Q3" s="12"/>
      <c r="R3" s="12"/>
      <c r="S3" s="12"/>
      <c r="T3" s="12"/>
      <c r="U3" s="12"/>
      <c r="V3" s="12"/>
      <c r="W3" s="12"/>
      <c r="X3" s="12"/>
      <c r="Y3" s="12"/>
      <c r="Z3" s="12"/>
    </row>
    <row r="4" ht="12.75" customHeight="1" outlineLevel="1">
      <c r="A4" s="12"/>
      <c r="B4" s="13" t="s">
        <v>94</v>
      </c>
      <c r="C4" s="14"/>
      <c r="D4" s="14"/>
      <c r="E4" s="14"/>
      <c r="F4" s="14"/>
      <c r="G4" s="14"/>
      <c r="H4" s="14"/>
      <c r="I4" s="14"/>
      <c r="J4" s="14"/>
      <c r="K4" s="14"/>
      <c r="L4" s="14"/>
      <c r="M4" s="14"/>
      <c r="N4" s="14"/>
      <c r="O4" s="14"/>
      <c r="P4" s="15"/>
      <c r="Q4" s="12"/>
      <c r="R4" s="12"/>
      <c r="S4" s="12"/>
      <c r="T4" s="12"/>
      <c r="U4" s="12"/>
      <c r="V4" s="12"/>
      <c r="W4" s="12"/>
      <c r="X4" s="12"/>
      <c r="Y4" s="12"/>
      <c r="Z4" s="12"/>
    </row>
    <row r="5" ht="12.0" customHeight="1" outlineLevel="1">
      <c r="A5" s="12"/>
      <c r="B5" s="62" t="s">
        <v>95</v>
      </c>
      <c r="C5" s="14"/>
      <c r="D5" s="14"/>
      <c r="E5" s="14"/>
      <c r="F5" s="14"/>
      <c r="G5" s="14"/>
      <c r="H5" s="14"/>
      <c r="I5" s="14"/>
      <c r="J5" s="14"/>
      <c r="K5" s="14"/>
      <c r="L5" s="14"/>
      <c r="M5" s="14"/>
      <c r="N5" s="14"/>
      <c r="O5" s="14"/>
      <c r="P5" s="15"/>
      <c r="Q5" s="12"/>
      <c r="R5" s="12"/>
      <c r="S5" s="12"/>
      <c r="T5" s="12"/>
      <c r="U5" s="12"/>
      <c r="V5" s="12"/>
      <c r="W5" s="12"/>
      <c r="X5" s="12"/>
      <c r="Y5" s="12"/>
      <c r="Z5" s="12"/>
    </row>
    <row r="6" ht="13.5" customHeight="1" outlineLevel="1">
      <c r="A6" s="12"/>
      <c r="B6" s="13" t="s">
        <v>96</v>
      </c>
      <c r="C6" s="14"/>
      <c r="D6" s="14"/>
      <c r="E6" s="14"/>
      <c r="F6" s="14"/>
      <c r="G6" s="14"/>
      <c r="H6" s="14"/>
      <c r="I6" s="14"/>
      <c r="J6" s="14"/>
      <c r="K6" s="14"/>
      <c r="L6" s="14"/>
      <c r="M6" s="14"/>
      <c r="N6" s="14"/>
      <c r="O6" s="14"/>
      <c r="P6" s="15"/>
      <c r="Q6" s="12"/>
      <c r="R6" s="12"/>
      <c r="S6" s="12"/>
      <c r="T6" s="12"/>
      <c r="U6" s="12"/>
      <c r="V6" s="12"/>
      <c r="W6" s="12"/>
      <c r="X6" s="12"/>
      <c r="Y6" s="12"/>
      <c r="Z6" s="12"/>
    </row>
    <row r="7" ht="13.5" customHeight="1" outlineLevel="1">
      <c r="A7" s="12"/>
      <c r="B7" s="11" t="s">
        <v>97</v>
      </c>
      <c r="C7" s="11"/>
      <c r="D7" s="11"/>
      <c r="E7" s="11"/>
      <c r="F7" s="11"/>
      <c r="G7" s="11"/>
      <c r="H7" s="11"/>
      <c r="I7" s="11"/>
      <c r="J7" s="11"/>
      <c r="K7" s="11"/>
      <c r="L7" s="11"/>
      <c r="M7" s="11"/>
      <c r="N7" s="11"/>
      <c r="O7" s="11"/>
      <c r="P7" s="11"/>
      <c r="Q7" s="12"/>
      <c r="R7" s="12"/>
      <c r="S7" s="12"/>
      <c r="T7" s="12"/>
      <c r="U7" s="12"/>
      <c r="V7" s="12"/>
      <c r="W7" s="12"/>
      <c r="X7" s="12"/>
      <c r="Y7" s="12"/>
      <c r="Z7" s="12"/>
    </row>
    <row r="8" ht="13.5" customHeight="1" outlineLevel="1">
      <c r="A8" s="12"/>
      <c r="B8" s="11" t="s">
        <v>98</v>
      </c>
      <c r="C8" s="11"/>
      <c r="D8" s="11"/>
      <c r="E8" s="11"/>
      <c r="F8" s="11"/>
      <c r="G8" s="11"/>
      <c r="H8" s="11"/>
      <c r="I8" s="11"/>
      <c r="J8" s="11"/>
      <c r="K8" s="11"/>
      <c r="L8" s="11"/>
      <c r="M8" s="11"/>
      <c r="N8" s="11"/>
      <c r="O8" s="11"/>
      <c r="P8" s="11"/>
      <c r="Q8" s="12"/>
      <c r="R8" s="12"/>
      <c r="S8" s="12"/>
      <c r="T8" s="12"/>
      <c r="U8" s="12"/>
      <c r="V8" s="12"/>
      <c r="W8" s="12"/>
      <c r="X8" s="12"/>
      <c r="Y8" s="12"/>
      <c r="Z8" s="12"/>
    </row>
    <row r="9" ht="13.5" customHeight="1">
      <c r="A9" s="7"/>
      <c r="B9" s="7"/>
      <c r="C9" s="31" t="s">
        <v>18</v>
      </c>
      <c r="D9" s="31" t="s">
        <v>19</v>
      </c>
      <c r="E9" s="31" t="s">
        <v>20</v>
      </c>
      <c r="F9" s="31" t="s">
        <v>21</v>
      </c>
      <c r="G9" s="31" t="s">
        <v>22</v>
      </c>
      <c r="H9" s="31" t="s">
        <v>23</v>
      </c>
      <c r="I9" s="31" t="s">
        <v>24</v>
      </c>
      <c r="J9" s="31" t="s">
        <v>25</v>
      </c>
      <c r="K9" s="31" t="s">
        <v>26</v>
      </c>
      <c r="L9" s="31" t="s">
        <v>27</v>
      </c>
      <c r="M9" s="31" t="s">
        <v>28</v>
      </c>
      <c r="N9" s="31" t="s">
        <v>29</v>
      </c>
      <c r="O9" s="31" t="s">
        <v>30</v>
      </c>
      <c r="P9" s="7"/>
      <c r="Q9" s="7"/>
      <c r="R9" s="7"/>
      <c r="S9" s="7"/>
      <c r="T9" s="7"/>
      <c r="U9" s="7"/>
      <c r="V9" s="7"/>
      <c r="W9" s="7"/>
      <c r="X9" s="7"/>
      <c r="Y9" s="7"/>
      <c r="Z9" s="7"/>
    </row>
    <row r="10" ht="13.5" customHeight="1">
      <c r="A10" s="40">
        <v>2.0</v>
      </c>
      <c r="B10" s="16" t="s">
        <v>99</v>
      </c>
      <c r="C10" s="63">
        <f>'Cash Flow'!D18</f>
        <v>44046</v>
      </c>
      <c r="D10" s="63">
        <f>'Cash Flow'!E18</f>
        <v>44053</v>
      </c>
      <c r="E10" s="63">
        <f>'Cash Flow'!F18</f>
        <v>44060</v>
      </c>
      <c r="F10" s="63">
        <f>'Cash Flow'!G18</f>
        <v>44067</v>
      </c>
      <c r="G10" s="63">
        <f>'Cash Flow'!H18</f>
        <v>44074</v>
      </c>
      <c r="H10" s="63">
        <f>'Cash Flow'!I18</f>
        <v>44081</v>
      </c>
      <c r="I10" s="63">
        <f>'Cash Flow'!J18</f>
        <v>44088</v>
      </c>
      <c r="J10" s="63">
        <f>'Cash Flow'!K18</f>
        <v>44095</v>
      </c>
      <c r="K10" s="63">
        <f>'Cash Flow'!L18</f>
        <v>44102</v>
      </c>
      <c r="L10" s="63">
        <f>'Cash Flow'!M18</f>
        <v>44109</v>
      </c>
      <c r="M10" s="63">
        <f>'Cash Flow'!N18</f>
        <v>44116</v>
      </c>
      <c r="N10" s="63">
        <f>'Cash Flow'!O18</f>
        <v>44123</v>
      </c>
      <c r="O10" s="63">
        <f>'Cash Flow'!P18</f>
        <v>44130</v>
      </c>
      <c r="P10" s="7"/>
      <c r="Q10" s="7"/>
      <c r="R10" s="7"/>
      <c r="S10" s="7"/>
      <c r="T10" s="7"/>
      <c r="U10" s="7"/>
      <c r="V10" s="7"/>
      <c r="W10" s="7"/>
      <c r="X10" s="7"/>
      <c r="Y10" s="7"/>
      <c r="Z10" s="7"/>
    </row>
    <row r="11" ht="13.5" customHeight="1">
      <c r="A11" s="64" t="s">
        <v>100</v>
      </c>
      <c r="B11" s="7"/>
      <c r="C11" s="65"/>
      <c r="D11" s="65"/>
      <c r="E11" s="65"/>
      <c r="F11" s="65"/>
      <c r="G11" s="65"/>
      <c r="H11" s="65"/>
      <c r="I11" s="65"/>
      <c r="J11" s="65"/>
      <c r="K11" s="65"/>
      <c r="L11" s="65"/>
      <c r="M11" s="65"/>
      <c r="N11" s="65"/>
      <c r="O11" s="65"/>
      <c r="P11" s="7"/>
      <c r="Q11" s="7"/>
      <c r="R11" s="7"/>
      <c r="S11" s="7"/>
      <c r="T11" s="7"/>
      <c r="U11" s="7"/>
      <c r="V11" s="7"/>
      <c r="W11" s="7"/>
      <c r="X11" s="7"/>
      <c r="Y11" s="7"/>
      <c r="Z11" s="7"/>
    </row>
    <row r="12" ht="27.0" customHeight="1">
      <c r="A12" s="66" t="s">
        <v>101</v>
      </c>
      <c r="B12" s="67" t="s">
        <v>102</v>
      </c>
      <c r="C12" s="68" t="s">
        <v>103</v>
      </c>
      <c r="D12" s="68" t="s">
        <v>103</v>
      </c>
      <c r="E12" s="68" t="s">
        <v>103</v>
      </c>
      <c r="F12" s="68" t="s">
        <v>103</v>
      </c>
      <c r="G12" s="68" t="s">
        <v>103</v>
      </c>
      <c r="H12" s="68" t="s">
        <v>103</v>
      </c>
      <c r="I12" s="68" t="s">
        <v>103</v>
      </c>
      <c r="J12" s="68" t="s">
        <v>103</v>
      </c>
      <c r="K12" s="68" t="s">
        <v>103</v>
      </c>
      <c r="L12" s="68" t="s">
        <v>103</v>
      </c>
      <c r="M12" s="68" t="s">
        <v>103</v>
      </c>
      <c r="N12" s="68" t="s">
        <v>103</v>
      </c>
      <c r="O12" s="69" t="s">
        <v>103</v>
      </c>
      <c r="P12" s="70"/>
      <c r="Q12" s="7"/>
      <c r="R12" s="7"/>
      <c r="S12" s="7"/>
      <c r="T12" s="7"/>
      <c r="U12" s="7"/>
      <c r="V12" s="7"/>
      <c r="W12" s="7"/>
      <c r="X12" s="7"/>
      <c r="Y12" s="7"/>
      <c r="Z12" s="7"/>
    </row>
    <row r="13" ht="13.5" customHeight="1">
      <c r="A13" s="71">
        <f>40*5</f>
        <v>200</v>
      </c>
      <c r="B13" s="72" t="s">
        <v>104</v>
      </c>
      <c r="C13" s="73">
        <v>2.2</v>
      </c>
      <c r="D13" s="73">
        <v>2.2</v>
      </c>
      <c r="E13" s="73">
        <v>2.2</v>
      </c>
      <c r="F13" s="73">
        <v>2.2</v>
      </c>
      <c r="G13" s="73">
        <v>4.0</v>
      </c>
      <c r="H13" s="73">
        <v>4.0</v>
      </c>
      <c r="I13" s="73">
        <v>4.0</v>
      </c>
      <c r="J13" s="73">
        <v>4.0</v>
      </c>
      <c r="K13" s="73">
        <v>4.0</v>
      </c>
      <c r="L13" s="73">
        <v>4.0</v>
      </c>
      <c r="M13" s="73">
        <v>4.0</v>
      </c>
      <c r="N13" s="73">
        <v>4.0</v>
      </c>
      <c r="O13" s="74">
        <v>4.0</v>
      </c>
      <c r="P13" s="75"/>
      <c r="Q13" s="7"/>
      <c r="R13" s="7"/>
      <c r="S13" s="7"/>
      <c r="T13" s="7"/>
      <c r="U13" s="7"/>
      <c r="V13" s="7"/>
      <c r="W13" s="7"/>
      <c r="X13" s="7"/>
      <c r="Y13" s="7"/>
      <c r="Z13" s="7"/>
    </row>
    <row r="14" ht="13.5" customHeight="1">
      <c r="A14" s="76">
        <v>180.0</v>
      </c>
      <c r="B14" s="72" t="s">
        <v>105</v>
      </c>
      <c r="C14" s="73">
        <v>3.0</v>
      </c>
      <c r="D14" s="73">
        <v>3.0</v>
      </c>
      <c r="E14" s="73">
        <v>3.0</v>
      </c>
      <c r="F14" s="73">
        <v>3.0</v>
      </c>
      <c r="G14" s="73">
        <v>7.0</v>
      </c>
      <c r="H14" s="73">
        <v>7.0</v>
      </c>
      <c r="I14" s="73">
        <v>7.0</v>
      </c>
      <c r="J14" s="73">
        <v>7.0</v>
      </c>
      <c r="K14" s="73">
        <v>7.0</v>
      </c>
      <c r="L14" s="73">
        <v>7.0</v>
      </c>
      <c r="M14" s="73">
        <v>7.0</v>
      </c>
      <c r="N14" s="73">
        <v>7.0</v>
      </c>
      <c r="O14" s="74">
        <v>7.0</v>
      </c>
      <c r="P14" s="75"/>
      <c r="Q14" s="7"/>
      <c r="R14" s="7"/>
      <c r="S14" s="7"/>
      <c r="T14" s="7"/>
      <c r="U14" s="7"/>
      <c r="V14" s="7"/>
      <c r="W14" s="7"/>
      <c r="X14" s="7"/>
      <c r="Y14" s="7"/>
      <c r="Z14" s="7"/>
    </row>
    <row r="15" ht="13.5" customHeight="1">
      <c r="A15" s="76">
        <v>175.0</v>
      </c>
      <c r="B15" s="72" t="s">
        <v>106</v>
      </c>
      <c r="C15" s="73">
        <v>6.6</v>
      </c>
      <c r="D15" s="73">
        <v>6.6</v>
      </c>
      <c r="E15" s="73">
        <v>6.6</v>
      </c>
      <c r="F15" s="73">
        <v>6.6</v>
      </c>
      <c r="G15" s="73">
        <v>8.0</v>
      </c>
      <c r="H15" s="73">
        <v>8.0</v>
      </c>
      <c r="I15" s="73">
        <v>8.0</v>
      </c>
      <c r="J15" s="73">
        <v>8.0</v>
      </c>
      <c r="K15" s="73">
        <v>8.0</v>
      </c>
      <c r="L15" s="73">
        <v>8.0</v>
      </c>
      <c r="M15" s="73">
        <v>8.0</v>
      </c>
      <c r="N15" s="73">
        <v>8.0</v>
      </c>
      <c r="O15" s="74">
        <v>8.0</v>
      </c>
      <c r="P15" s="75"/>
      <c r="Q15" s="7"/>
      <c r="R15" s="7"/>
      <c r="S15" s="7"/>
      <c r="T15" s="7"/>
      <c r="U15" s="7"/>
      <c r="V15" s="7"/>
      <c r="W15" s="7"/>
      <c r="X15" s="7"/>
      <c r="Y15" s="7"/>
      <c r="Z15" s="7"/>
    </row>
    <row r="16" ht="13.5" customHeight="1">
      <c r="A16" s="76">
        <v>0.0</v>
      </c>
      <c r="B16" s="72" t="s">
        <v>107</v>
      </c>
      <c r="C16" s="73">
        <v>0.0</v>
      </c>
      <c r="D16" s="73">
        <v>0.0</v>
      </c>
      <c r="E16" s="73">
        <v>0.0</v>
      </c>
      <c r="F16" s="73">
        <v>0.0</v>
      </c>
      <c r="G16" s="73">
        <v>0.0</v>
      </c>
      <c r="H16" s="73">
        <v>0.0</v>
      </c>
      <c r="I16" s="73">
        <v>0.0</v>
      </c>
      <c r="J16" s="73">
        <v>0.0</v>
      </c>
      <c r="K16" s="73">
        <v>0.0</v>
      </c>
      <c r="L16" s="73">
        <v>0.0</v>
      </c>
      <c r="M16" s="73">
        <v>0.0</v>
      </c>
      <c r="N16" s="77">
        <v>0.0</v>
      </c>
      <c r="O16" s="74">
        <v>0.0</v>
      </c>
      <c r="P16" s="75"/>
      <c r="Q16" s="7"/>
      <c r="R16" s="7"/>
      <c r="S16" s="7"/>
      <c r="T16" s="7"/>
      <c r="U16" s="7"/>
      <c r="V16" s="7"/>
      <c r="W16" s="7"/>
      <c r="X16" s="7"/>
      <c r="Y16" s="7"/>
      <c r="Z16" s="7"/>
    </row>
    <row r="17" ht="13.5" customHeight="1">
      <c r="A17" s="76">
        <v>0.0</v>
      </c>
      <c r="B17" s="72" t="s">
        <v>107</v>
      </c>
      <c r="C17" s="73">
        <v>0.0</v>
      </c>
      <c r="D17" s="73">
        <v>0.0</v>
      </c>
      <c r="E17" s="73">
        <v>0.0</v>
      </c>
      <c r="F17" s="73">
        <v>0.0</v>
      </c>
      <c r="G17" s="73">
        <v>0.0</v>
      </c>
      <c r="H17" s="73">
        <v>0.0</v>
      </c>
      <c r="I17" s="73">
        <v>0.0</v>
      </c>
      <c r="J17" s="73">
        <v>0.0</v>
      </c>
      <c r="K17" s="73">
        <v>0.0</v>
      </c>
      <c r="L17" s="73">
        <v>0.0</v>
      </c>
      <c r="M17" s="73">
        <v>0.0</v>
      </c>
      <c r="N17" s="77">
        <v>0.0</v>
      </c>
      <c r="O17" s="74">
        <v>0.0</v>
      </c>
      <c r="P17" s="75"/>
      <c r="Q17" s="7"/>
      <c r="R17" s="7"/>
      <c r="S17" s="7"/>
      <c r="T17" s="7"/>
      <c r="U17" s="7"/>
      <c r="V17" s="7"/>
      <c r="W17" s="7"/>
      <c r="X17" s="7"/>
      <c r="Y17" s="7"/>
      <c r="Z17" s="7"/>
    </row>
    <row r="18" ht="13.5" customHeight="1">
      <c r="A18" s="76">
        <v>0.0</v>
      </c>
      <c r="B18" s="72" t="s">
        <v>107</v>
      </c>
      <c r="C18" s="73">
        <v>0.0</v>
      </c>
      <c r="D18" s="73">
        <v>0.0</v>
      </c>
      <c r="E18" s="73">
        <v>0.0</v>
      </c>
      <c r="F18" s="73">
        <v>0.0</v>
      </c>
      <c r="G18" s="73">
        <v>0.0</v>
      </c>
      <c r="H18" s="73">
        <v>0.0</v>
      </c>
      <c r="I18" s="73">
        <v>0.0</v>
      </c>
      <c r="J18" s="73">
        <v>0.0</v>
      </c>
      <c r="K18" s="73">
        <v>0.0</v>
      </c>
      <c r="L18" s="73">
        <v>0.0</v>
      </c>
      <c r="M18" s="73">
        <v>0.0</v>
      </c>
      <c r="N18" s="77">
        <v>0.0</v>
      </c>
      <c r="O18" s="74">
        <v>0.0</v>
      </c>
      <c r="P18" s="75"/>
      <c r="Q18" s="7"/>
      <c r="R18" s="7"/>
      <c r="S18" s="7"/>
      <c r="T18" s="7"/>
      <c r="U18" s="7"/>
      <c r="V18" s="7"/>
      <c r="W18" s="7"/>
      <c r="X18" s="7"/>
      <c r="Y18" s="7"/>
      <c r="Z18" s="7"/>
    </row>
    <row r="19" ht="13.5" customHeight="1">
      <c r="A19" s="76">
        <v>0.0</v>
      </c>
      <c r="B19" s="72" t="s">
        <v>107</v>
      </c>
      <c r="C19" s="73">
        <v>0.0</v>
      </c>
      <c r="D19" s="73">
        <v>0.0</v>
      </c>
      <c r="E19" s="73">
        <v>0.0</v>
      </c>
      <c r="F19" s="73">
        <v>0.0</v>
      </c>
      <c r="G19" s="73">
        <v>0.0</v>
      </c>
      <c r="H19" s="73">
        <v>0.0</v>
      </c>
      <c r="I19" s="73">
        <v>0.0</v>
      </c>
      <c r="J19" s="73">
        <v>0.0</v>
      </c>
      <c r="K19" s="73">
        <v>0.0</v>
      </c>
      <c r="L19" s="73">
        <v>0.0</v>
      </c>
      <c r="M19" s="73">
        <v>0.0</v>
      </c>
      <c r="N19" s="77">
        <v>0.0</v>
      </c>
      <c r="O19" s="74">
        <v>0.0</v>
      </c>
      <c r="P19" s="75"/>
      <c r="Q19" s="7"/>
      <c r="R19" s="7"/>
      <c r="S19" s="7"/>
      <c r="T19" s="7"/>
      <c r="U19" s="7"/>
      <c r="V19" s="7"/>
      <c r="W19" s="7"/>
      <c r="X19" s="7"/>
      <c r="Y19" s="7"/>
      <c r="Z19" s="7"/>
    </row>
    <row r="20" ht="13.5" customHeight="1">
      <c r="A20" s="76">
        <v>0.0</v>
      </c>
      <c r="B20" s="72" t="s">
        <v>107</v>
      </c>
      <c r="C20" s="73">
        <v>0.0</v>
      </c>
      <c r="D20" s="73">
        <v>0.0</v>
      </c>
      <c r="E20" s="73">
        <v>0.0</v>
      </c>
      <c r="F20" s="73">
        <v>0.0</v>
      </c>
      <c r="G20" s="73">
        <v>0.0</v>
      </c>
      <c r="H20" s="73">
        <v>0.0</v>
      </c>
      <c r="I20" s="73">
        <v>0.0</v>
      </c>
      <c r="J20" s="73">
        <v>0.0</v>
      </c>
      <c r="K20" s="73">
        <v>0.0</v>
      </c>
      <c r="L20" s="73">
        <v>0.0</v>
      </c>
      <c r="M20" s="73">
        <v>0.0</v>
      </c>
      <c r="N20" s="77">
        <v>0.0</v>
      </c>
      <c r="O20" s="74">
        <v>0.0</v>
      </c>
      <c r="P20" s="75"/>
      <c r="Q20" s="7"/>
      <c r="R20" s="7"/>
      <c r="S20" s="7"/>
      <c r="T20" s="7"/>
      <c r="U20" s="7"/>
      <c r="V20" s="7"/>
      <c r="W20" s="7"/>
      <c r="X20" s="7"/>
      <c r="Y20" s="7"/>
      <c r="Z20" s="7"/>
    </row>
    <row r="21" ht="13.5" customHeight="1">
      <c r="A21" s="76">
        <v>0.0</v>
      </c>
      <c r="B21" s="72" t="s">
        <v>107</v>
      </c>
      <c r="C21" s="73">
        <v>0.0</v>
      </c>
      <c r="D21" s="73">
        <v>0.0</v>
      </c>
      <c r="E21" s="73">
        <v>0.0</v>
      </c>
      <c r="F21" s="73">
        <v>0.0</v>
      </c>
      <c r="G21" s="73">
        <v>0.0</v>
      </c>
      <c r="H21" s="73">
        <v>0.0</v>
      </c>
      <c r="I21" s="73">
        <v>0.0</v>
      </c>
      <c r="J21" s="73">
        <v>0.0</v>
      </c>
      <c r="K21" s="73">
        <v>0.0</v>
      </c>
      <c r="L21" s="73">
        <v>0.0</v>
      </c>
      <c r="M21" s="73">
        <v>0.0</v>
      </c>
      <c r="N21" s="77">
        <v>0.0</v>
      </c>
      <c r="O21" s="74">
        <v>0.0</v>
      </c>
      <c r="P21" s="75"/>
      <c r="Q21" s="7"/>
      <c r="R21" s="7"/>
      <c r="S21" s="7"/>
      <c r="T21" s="7"/>
      <c r="U21" s="7"/>
      <c r="V21" s="7"/>
      <c r="W21" s="7"/>
      <c r="X21" s="7"/>
      <c r="Y21" s="7"/>
      <c r="Z21" s="7"/>
    </row>
    <row r="22" ht="13.5" customHeight="1">
      <c r="A22" s="78">
        <v>0.0</v>
      </c>
      <c r="B22" s="72" t="s">
        <v>107</v>
      </c>
      <c r="C22" s="73">
        <v>0.0</v>
      </c>
      <c r="D22" s="73">
        <v>0.0</v>
      </c>
      <c r="E22" s="73">
        <v>0.0</v>
      </c>
      <c r="F22" s="73">
        <v>0.0</v>
      </c>
      <c r="G22" s="73">
        <v>0.0</v>
      </c>
      <c r="H22" s="73">
        <v>0.0</v>
      </c>
      <c r="I22" s="73">
        <v>0.0</v>
      </c>
      <c r="J22" s="73">
        <v>0.0</v>
      </c>
      <c r="K22" s="73">
        <v>0.0</v>
      </c>
      <c r="L22" s="73">
        <v>0.0</v>
      </c>
      <c r="M22" s="73">
        <v>0.0</v>
      </c>
      <c r="N22" s="77">
        <v>0.0</v>
      </c>
      <c r="O22" s="74">
        <v>0.0</v>
      </c>
      <c r="P22" s="75"/>
      <c r="Q22" s="7"/>
      <c r="R22" s="7"/>
      <c r="S22" s="7"/>
      <c r="T22" s="7"/>
      <c r="U22" s="7"/>
      <c r="V22" s="7"/>
      <c r="W22" s="7"/>
      <c r="X22" s="7"/>
      <c r="Y22" s="7"/>
      <c r="Z22" s="7"/>
    </row>
    <row r="23" ht="13.5" customHeight="1">
      <c r="A23" s="27"/>
      <c r="B23" s="79" t="s">
        <v>108</v>
      </c>
      <c r="C23" s="80">
        <f t="shared" ref="C23:O23" si="1">SUM(C13:C22)</f>
        <v>11.8</v>
      </c>
      <c r="D23" s="80">
        <f t="shared" si="1"/>
        <v>11.8</v>
      </c>
      <c r="E23" s="80">
        <f t="shared" si="1"/>
        <v>11.8</v>
      </c>
      <c r="F23" s="80">
        <f t="shared" si="1"/>
        <v>11.8</v>
      </c>
      <c r="G23" s="80">
        <f t="shared" si="1"/>
        <v>19</v>
      </c>
      <c r="H23" s="80">
        <f t="shared" si="1"/>
        <v>19</v>
      </c>
      <c r="I23" s="80">
        <f t="shared" si="1"/>
        <v>19</v>
      </c>
      <c r="J23" s="80">
        <f t="shared" si="1"/>
        <v>19</v>
      </c>
      <c r="K23" s="80">
        <f t="shared" si="1"/>
        <v>19</v>
      </c>
      <c r="L23" s="80">
        <f t="shared" si="1"/>
        <v>19</v>
      </c>
      <c r="M23" s="80">
        <f t="shared" si="1"/>
        <v>19</v>
      </c>
      <c r="N23" s="80">
        <f t="shared" si="1"/>
        <v>19</v>
      </c>
      <c r="O23" s="81">
        <f t="shared" si="1"/>
        <v>19</v>
      </c>
      <c r="P23" s="75"/>
      <c r="Q23" s="7"/>
      <c r="R23" s="7"/>
      <c r="S23" s="7"/>
      <c r="T23" s="7"/>
      <c r="U23" s="7"/>
      <c r="V23" s="7"/>
      <c r="W23" s="7"/>
      <c r="X23" s="7"/>
      <c r="Y23" s="7"/>
      <c r="Z23" s="7"/>
    </row>
    <row r="24" ht="12.75" customHeight="1">
      <c r="A24" s="82">
        <v>4.0</v>
      </c>
      <c r="B24" s="83"/>
      <c r="C24" s="84"/>
      <c r="D24" s="84"/>
      <c r="E24" s="84"/>
      <c r="F24" s="84"/>
      <c r="G24" s="84"/>
      <c r="H24" s="84"/>
      <c r="I24" s="84"/>
      <c r="J24" s="84"/>
      <c r="K24" s="84"/>
      <c r="L24" s="84"/>
      <c r="M24" s="84"/>
      <c r="N24" s="84"/>
      <c r="O24" s="85"/>
      <c r="P24" s="70"/>
      <c r="Q24" s="7"/>
      <c r="R24" s="7"/>
      <c r="S24" s="7"/>
      <c r="T24" s="7"/>
      <c r="U24" s="7"/>
      <c r="V24" s="7"/>
      <c r="W24" s="7"/>
      <c r="X24" s="7"/>
      <c r="Y24" s="7"/>
      <c r="Z24" s="7"/>
    </row>
    <row r="25" ht="27.0" customHeight="1">
      <c r="A25" s="66" t="s">
        <v>109</v>
      </c>
      <c r="B25" s="67" t="s">
        <v>110</v>
      </c>
      <c r="C25" s="68" t="s">
        <v>103</v>
      </c>
      <c r="D25" s="68" t="s">
        <v>103</v>
      </c>
      <c r="E25" s="68" t="s">
        <v>103</v>
      </c>
      <c r="F25" s="68" t="s">
        <v>103</v>
      </c>
      <c r="G25" s="68" t="s">
        <v>103</v>
      </c>
      <c r="H25" s="68" t="s">
        <v>103</v>
      </c>
      <c r="I25" s="68" t="s">
        <v>103</v>
      </c>
      <c r="J25" s="68" t="s">
        <v>103</v>
      </c>
      <c r="K25" s="68" t="s">
        <v>103</v>
      </c>
      <c r="L25" s="68" t="s">
        <v>103</v>
      </c>
      <c r="M25" s="68" t="s">
        <v>103</v>
      </c>
      <c r="N25" s="68" t="s">
        <v>103</v>
      </c>
      <c r="O25" s="69" t="s">
        <v>103</v>
      </c>
      <c r="P25" s="70"/>
      <c r="Q25" s="7"/>
      <c r="R25" s="7"/>
      <c r="S25" s="7"/>
      <c r="T25" s="7"/>
      <c r="U25" s="7"/>
      <c r="V25" s="7"/>
      <c r="W25" s="7"/>
      <c r="X25" s="7"/>
      <c r="Y25" s="7"/>
      <c r="Z25" s="7"/>
    </row>
    <row r="26" ht="13.5" customHeight="1">
      <c r="A26" s="86">
        <f>A13</f>
        <v>200</v>
      </c>
      <c r="B26" s="72" t="s">
        <v>104</v>
      </c>
      <c r="C26" s="73">
        <v>1.0</v>
      </c>
      <c r="D26" s="73">
        <v>1.0</v>
      </c>
      <c r="E26" s="73">
        <v>1.0</v>
      </c>
      <c r="F26" s="73">
        <v>1.0</v>
      </c>
      <c r="G26" s="73">
        <v>1.0</v>
      </c>
      <c r="H26" s="73">
        <v>1.0</v>
      </c>
      <c r="I26" s="73">
        <v>1.0</v>
      </c>
      <c r="J26" s="73">
        <v>1.0</v>
      </c>
      <c r="K26" s="73">
        <v>1.0</v>
      </c>
      <c r="L26" s="73">
        <v>1.0</v>
      </c>
      <c r="M26" s="73">
        <v>1.0</v>
      </c>
      <c r="N26" s="73">
        <v>1.0</v>
      </c>
      <c r="O26" s="74">
        <v>1.0</v>
      </c>
      <c r="P26" s="75"/>
      <c r="Q26" s="7"/>
      <c r="R26" s="7"/>
      <c r="S26" s="7"/>
      <c r="T26" s="7"/>
      <c r="U26" s="7"/>
      <c r="V26" s="7"/>
      <c r="W26" s="7"/>
      <c r="X26" s="7"/>
      <c r="Y26" s="7"/>
      <c r="Z26" s="7"/>
    </row>
    <row r="27" ht="13.5" customHeight="1">
      <c r="A27" s="87">
        <v>180.0</v>
      </c>
      <c r="B27" s="72" t="s">
        <v>105</v>
      </c>
      <c r="C27" s="73">
        <v>2.8</v>
      </c>
      <c r="D27" s="73">
        <v>2.8</v>
      </c>
      <c r="E27" s="73">
        <v>2.8</v>
      </c>
      <c r="F27" s="73">
        <v>2.8</v>
      </c>
      <c r="G27" s="73">
        <v>3.8</v>
      </c>
      <c r="H27" s="73">
        <v>3.8</v>
      </c>
      <c r="I27" s="73">
        <v>3.8</v>
      </c>
      <c r="J27" s="73">
        <v>3.8</v>
      </c>
      <c r="K27" s="73">
        <v>3.8</v>
      </c>
      <c r="L27" s="73">
        <v>3.8</v>
      </c>
      <c r="M27" s="73">
        <v>3.8</v>
      </c>
      <c r="N27" s="73">
        <v>3.8</v>
      </c>
      <c r="O27" s="74">
        <v>3.8</v>
      </c>
      <c r="P27" s="75"/>
      <c r="Q27" s="7"/>
      <c r="R27" s="7"/>
      <c r="S27" s="7"/>
      <c r="T27" s="7"/>
      <c r="U27" s="7"/>
      <c r="V27" s="7"/>
      <c r="W27" s="7"/>
      <c r="X27" s="7"/>
      <c r="Y27" s="7"/>
      <c r="Z27" s="7"/>
    </row>
    <row r="28" ht="13.5" customHeight="1">
      <c r="A28" s="87">
        <f>A15</f>
        <v>175</v>
      </c>
      <c r="B28" s="72" t="s">
        <v>106</v>
      </c>
      <c r="C28" s="73">
        <v>0.0</v>
      </c>
      <c r="D28" s="73">
        <v>0.0</v>
      </c>
      <c r="E28" s="73">
        <v>0.0</v>
      </c>
      <c r="F28" s="73">
        <v>0.0</v>
      </c>
      <c r="G28" s="73">
        <v>0.0</v>
      </c>
      <c r="H28" s="73">
        <v>0.0</v>
      </c>
      <c r="I28" s="73">
        <v>0.0</v>
      </c>
      <c r="J28" s="73">
        <v>0.0</v>
      </c>
      <c r="K28" s="73">
        <v>0.0</v>
      </c>
      <c r="L28" s="73">
        <v>0.0</v>
      </c>
      <c r="M28" s="73">
        <v>0.0</v>
      </c>
      <c r="N28" s="73">
        <v>0.0</v>
      </c>
      <c r="O28" s="74">
        <v>0.0</v>
      </c>
      <c r="P28" s="75"/>
      <c r="Q28" s="7"/>
      <c r="R28" s="7"/>
      <c r="S28" s="7"/>
      <c r="T28" s="7"/>
      <c r="U28" s="7"/>
      <c r="V28" s="7"/>
      <c r="W28" s="7"/>
      <c r="X28" s="7"/>
      <c r="Y28" s="7"/>
      <c r="Z28" s="7"/>
    </row>
    <row r="29" ht="13.5" customHeight="1">
      <c r="A29" s="87">
        <v>0.0</v>
      </c>
      <c r="B29" s="72" t="s">
        <v>107</v>
      </c>
      <c r="C29" s="73">
        <v>0.0</v>
      </c>
      <c r="D29" s="73">
        <v>0.0</v>
      </c>
      <c r="E29" s="73">
        <v>0.0</v>
      </c>
      <c r="F29" s="73">
        <v>0.0</v>
      </c>
      <c r="G29" s="73">
        <v>0.0</v>
      </c>
      <c r="H29" s="73">
        <v>0.0</v>
      </c>
      <c r="I29" s="73">
        <v>0.0</v>
      </c>
      <c r="J29" s="73">
        <v>0.0</v>
      </c>
      <c r="K29" s="73">
        <v>0.0</v>
      </c>
      <c r="L29" s="73">
        <v>0.0</v>
      </c>
      <c r="M29" s="73">
        <v>0.0</v>
      </c>
      <c r="N29" s="77">
        <v>0.0</v>
      </c>
      <c r="O29" s="74">
        <v>0.0</v>
      </c>
      <c r="P29" s="75"/>
      <c r="Q29" s="7"/>
      <c r="R29" s="7"/>
      <c r="S29" s="7"/>
      <c r="T29" s="7"/>
      <c r="U29" s="7"/>
      <c r="V29" s="7"/>
      <c r="W29" s="7"/>
      <c r="X29" s="7"/>
      <c r="Y29" s="7"/>
      <c r="Z29" s="7"/>
    </row>
    <row r="30" ht="13.5" customHeight="1">
      <c r="A30" s="87">
        <v>0.0</v>
      </c>
      <c r="B30" s="72" t="s">
        <v>107</v>
      </c>
      <c r="C30" s="73">
        <v>0.0</v>
      </c>
      <c r="D30" s="73">
        <v>0.0</v>
      </c>
      <c r="E30" s="73">
        <v>0.0</v>
      </c>
      <c r="F30" s="73">
        <v>0.0</v>
      </c>
      <c r="G30" s="73">
        <v>0.0</v>
      </c>
      <c r="H30" s="73">
        <v>0.0</v>
      </c>
      <c r="I30" s="73">
        <v>0.0</v>
      </c>
      <c r="J30" s="73">
        <v>0.0</v>
      </c>
      <c r="K30" s="73">
        <v>0.0</v>
      </c>
      <c r="L30" s="73">
        <v>0.0</v>
      </c>
      <c r="M30" s="73">
        <v>0.0</v>
      </c>
      <c r="N30" s="77">
        <v>0.0</v>
      </c>
      <c r="O30" s="74">
        <v>0.0</v>
      </c>
      <c r="P30" s="75"/>
      <c r="Q30" s="7"/>
      <c r="R30" s="7"/>
      <c r="S30" s="7"/>
      <c r="T30" s="7"/>
      <c r="U30" s="7"/>
      <c r="V30" s="7"/>
      <c r="W30" s="7"/>
      <c r="X30" s="7"/>
      <c r="Y30" s="7"/>
      <c r="Z30" s="7"/>
    </row>
    <row r="31" ht="13.5" customHeight="1">
      <c r="A31" s="87">
        <v>0.0</v>
      </c>
      <c r="B31" s="72" t="s">
        <v>107</v>
      </c>
      <c r="C31" s="73">
        <v>0.0</v>
      </c>
      <c r="D31" s="73">
        <v>0.0</v>
      </c>
      <c r="E31" s="73">
        <v>0.0</v>
      </c>
      <c r="F31" s="73">
        <v>0.0</v>
      </c>
      <c r="G31" s="73">
        <v>0.0</v>
      </c>
      <c r="H31" s="73">
        <v>0.0</v>
      </c>
      <c r="I31" s="73">
        <v>0.0</v>
      </c>
      <c r="J31" s="73">
        <v>0.0</v>
      </c>
      <c r="K31" s="73">
        <v>0.0</v>
      </c>
      <c r="L31" s="73">
        <v>0.0</v>
      </c>
      <c r="M31" s="73">
        <v>0.0</v>
      </c>
      <c r="N31" s="77">
        <v>0.0</v>
      </c>
      <c r="O31" s="74">
        <v>0.0</v>
      </c>
      <c r="P31" s="75"/>
      <c r="Q31" s="7"/>
      <c r="R31" s="7"/>
      <c r="S31" s="7"/>
      <c r="T31" s="7"/>
      <c r="U31" s="7"/>
      <c r="V31" s="7"/>
      <c r="W31" s="7"/>
      <c r="X31" s="7"/>
      <c r="Y31" s="7"/>
      <c r="Z31" s="7"/>
    </row>
    <row r="32" ht="13.5" customHeight="1">
      <c r="A32" s="87">
        <v>0.0</v>
      </c>
      <c r="B32" s="72" t="s">
        <v>107</v>
      </c>
      <c r="C32" s="73">
        <v>0.0</v>
      </c>
      <c r="D32" s="73">
        <v>0.0</v>
      </c>
      <c r="E32" s="73">
        <v>0.0</v>
      </c>
      <c r="F32" s="73">
        <v>0.0</v>
      </c>
      <c r="G32" s="73">
        <v>0.0</v>
      </c>
      <c r="H32" s="73">
        <v>0.0</v>
      </c>
      <c r="I32" s="73">
        <v>0.0</v>
      </c>
      <c r="J32" s="73">
        <v>0.0</v>
      </c>
      <c r="K32" s="73">
        <v>0.0</v>
      </c>
      <c r="L32" s="73">
        <v>0.0</v>
      </c>
      <c r="M32" s="73">
        <v>0.0</v>
      </c>
      <c r="N32" s="77">
        <v>0.0</v>
      </c>
      <c r="O32" s="74">
        <v>0.0</v>
      </c>
      <c r="P32" s="75"/>
      <c r="Q32" s="7"/>
      <c r="R32" s="7"/>
      <c r="S32" s="7"/>
      <c r="T32" s="7"/>
      <c r="U32" s="7"/>
      <c r="V32" s="7"/>
      <c r="W32" s="7"/>
      <c r="X32" s="7"/>
      <c r="Y32" s="7"/>
      <c r="Z32" s="7"/>
    </row>
    <row r="33" ht="13.5" customHeight="1">
      <c r="A33" s="87">
        <v>0.0</v>
      </c>
      <c r="B33" s="72" t="s">
        <v>107</v>
      </c>
      <c r="C33" s="73">
        <v>0.0</v>
      </c>
      <c r="D33" s="73">
        <v>0.0</v>
      </c>
      <c r="E33" s="73">
        <v>0.0</v>
      </c>
      <c r="F33" s="73">
        <v>0.0</v>
      </c>
      <c r="G33" s="73">
        <v>0.0</v>
      </c>
      <c r="H33" s="73">
        <v>0.0</v>
      </c>
      <c r="I33" s="73">
        <v>0.0</v>
      </c>
      <c r="J33" s="73">
        <v>0.0</v>
      </c>
      <c r="K33" s="73">
        <v>0.0</v>
      </c>
      <c r="L33" s="73">
        <v>0.0</v>
      </c>
      <c r="M33" s="73">
        <v>0.0</v>
      </c>
      <c r="N33" s="77">
        <v>0.0</v>
      </c>
      <c r="O33" s="74">
        <v>0.0</v>
      </c>
      <c r="P33" s="75"/>
      <c r="Q33" s="7"/>
      <c r="R33" s="7"/>
      <c r="S33" s="7"/>
      <c r="T33" s="7"/>
      <c r="U33" s="7"/>
      <c r="V33" s="7"/>
      <c r="W33" s="7"/>
      <c r="X33" s="7"/>
      <c r="Y33" s="7"/>
      <c r="Z33" s="7"/>
    </row>
    <row r="34" ht="13.5" customHeight="1">
      <c r="A34" s="87">
        <v>0.0</v>
      </c>
      <c r="B34" s="72" t="s">
        <v>107</v>
      </c>
      <c r="C34" s="73">
        <v>0.0</v>
      </c>
      <c r="D34" s="73">
        <v>0.0</v>
      </c>
      <c r="E34" s="73">
        <v>0.0</v>
      </c>
      <c r="F34" s="73">
        <v>0.0</v>
      </c>
      <c r="G34" s="73">
        <v>0.0</v>
      </c>
      <c r="H34" s="73">
        <v>0.0</v>
      </c>
      <c r="I34" s="73">
        <v>0.0</v>
      </c>
      <c r="J34" s="73">
        <v>0.0</v>
      </c>
      <c r="K34" s="73">
        <v>0.0</v>
      </c>
      <c r="L34" s="73">
        <v>0.0</v>
      </c>
      <c r="M34" s="73">
        <v>0.0</v>
      </c>
      <c r="N34" s="77">
        <v>0.0</v>
      </c>
      <c r="O34" s="74">
        <v>0.0</v>
      </c>
      <c r="P34" s="75"/>
      <c r="Q34" s="7"/>
      <c r="R34" s="7"/>
      <c r="S34" s="7"/>
      <c r="T34" s="7"/>
      <c r="U34" s="7"/>
      <c r="V34" s="7"/>
      <c r="W34" s="7"/>
      <c r="X34" s="7"/>
      <c r="Y34" s="7"/>
      <c r="Z34" s="7"/>
    </row>
    <row r="35" ht="13.5" customHeight="1">
      <c r="A35" s="88">
        <v>0.0</v>
      </c>
      <c r="B35" s="72" t="s">
        <v>107</v>
      </c>
      <c r="C35" s="73">
        <v>0.0</v>
      </c>
      <c r="D35" s="73">
        <v>0.0</v>
      </c>
      <c r="E35" s="73">
        <v>0.0</v>
      </c>
      <c r="F35" s="73">
        <v>0.0</v>
      </c>
      <c r="G35" s="73">
        <v>0.0</v>
      </c>
      <c r="H35" s="73">
        <v>0.0</v>
      </c>
      <c r="I35" s="73">
        <v>0.0</v>
      </c>
      <c r="J35" s="73">
        <v>0.0</v>
      </c>
      <c r="K35" s="73">
        <v>0.0</v>
      </c>
      <c r="L35" s="73">
        <v>0.0</v>
      </c>
      <c r="M35" s="73">
        <v>0.0</v>
      </c>
      <c r="N35" s="77">
        <v>0.0</v>
      </c>
      <c r="O35" s="74">
        <v>0.0</v>
      </c>
      <c r="P35" s="75"/>
      <c r="Q35" s="7"/>
      <c r="R35" s="7"/>
      <c r="S35" s="7"/>
      <c r="T35" s="7"/>
      <c r="U35" s="7"/>
      <c r="V35" s="7"/>
      <c r="W35" s="7"/>
      <c r="X35" s="7"/>
      <c r="Y35" s="7"/>
      <c r="Z35" s="7"/>
    </row>
    <row r="36" ht="13.5" customHeight="1">
      <c r="A36" s="27"/>
      <c r="B36" s="79" t="s">
        <v>108</v>
      </c>
      <c r="C36" s="80">
        <f t="shared" ref="C36:O36" si="2">SUM(C26:C35)</f>
        <v>3.8</v>
      </c>
      <c r="D36" s="80">
        <f t="shared" si="2"/>
        <v>3.8</v>
      </c>
      <c r="E36" s="80">
        <f t="shared" si="2"/>
        <v>3.8</v>
      </c>
      <c r="F36" s="80">
        <f t="shared" si="2"/>
        <v>3.8</v>
      </c>
      <c r="G36" s="80">
        <f t="shared" si="2"/>
        <v>4.8</v>
      </c>
      <c r="H36" s="80">
        <f t="shared" si="2"/>
        <v>4.8</v>
      </c>
      <c r="I36" s="80">
        <f t="shared" si="2"/>
        <v>4.8</v>
      </c>
      <c r="J36" s="80">
        <f t="shared" si="2"/>
        <v>4.8</v>
      </c>
      <c r="K36" s="80">
        <f t="shared" si="2"/>
        <v>4.8</v>
      </c>
      <c r="L36" s="80">
        <f t="shared" si="2"/>
        <v>4.8</v>
      </c>
      <c r="M36" s="80">
        <f t="shared" si="2"/>
        <v>4.8</v>
      </c>
      <c r="N36" s="80">
        <f t="shared" si="2"/>
        <v>4.8</v>
      </c>
      <c r="O36" s="81">
        <f t="shared" si="2"/>
        <v>4.8</v>
      </c>
      <c r="P36" s="75"/>
      <c r="Q36" s="7"/>
      <c r="R36" s="7"/>
      <c r="S36" s="7"/>
      <c r="T36" s="7"/>
      <c r="U36" s="7"/>
      <c r="V36" s="7"/>
      <c r="W36" s="7"/>
      <c r="X36" s="7"/>
      <c r="Y36" s="7"/>
      <c r="Z36" s="7"/>
    </row>
    <row r="37" ht="12.75" customHeight="1">
      <c r="A37" s="89">
        <v>5.0</v>
      </c>
      <c r="B37" s="90"/>
      <c r="C37" s="27"/>
      <c r="D37" s="91"/>
      <c r="E37" s="92"/>
      <c r="F37" s="27"/>
      <c r="G37" s="27"/>
      <c r="H37" s="27"/>
      <c r="I37" s="27"/>
      <c r="J37" s="27"/>
      <c r="K37" s="27"/>
      <c r="L37" s="27"/>
      <c r="M37" s="27"/>
      <c r="N37" s="27"/>
      <c r="O37" s="27"/>
      <c r="P37" s="7"/>
      <c r="Q37" s="7"/>
      <c r="R37" s="7"/>
      <c r="S37" s="7"/>
      <c r="T37" s="7"/>
      <c r="U37" s="7"/>
      <c r="V37" s="7"/>
      <c r="W37" s="7"/>
      <c r="X37" s="7"/>
      <c r="Y37" s="7"/>
      <c r="Z37" s="7"/>
    </row>
    <row r="38" ht="13.5" customHeight="1">
      <c r="A38" s="93" t="s">
        <v>111</v>
      </c>
      <c r="B38" s="94" t="s">
        <v>112</v>
      </c>
      <c r="C38" s="95" t="s">
        <v>113</v>
      </c>
      <c r="D38" s="95" t="s">
        <v>113</v>
      </c>
      <c r="E38" s="95" t="s">
        <v>113</v>
      </c>
      <c r="F38" s="95" t="s">
        <v>113</v>
      </c>
      <c r="G38" s="95" t="s">
        <v>113</v>
      </c>
      <c r="H38" s="95" t="s">
        <v>113</v>
      </c>
      <c r="I38" s="95" t="s">
        <v>113</v>
      </c>
      <c r="J38" s="95" t="s">
        <v>113</v>
      </c>
      <c r="K38" s="95" t="s">
        <v>113</v>
      </c>
      <c r="L38" s="95" t="s">
        <v>113</v>
      </c>
      <c r="M38" s="95" t="s">
        <v>113</v>
      </c>
      <c r="N38" s="95" t="s">
        <v>113</v>
      </c>
      <c r="O38" s="69" t="s">
        <v>113</v>
      </c>
      <c r="P38" s="7"/>
      <c r="Q38" s="7"/>
      <c r="R38" s="7"/>
      <c r="S38" s="7"/>
      <c r="T38" s="7"/>
      <c r="U38" s="7"/>
      <c r="V38" s="7"/>
      <c r="W38" s="7"/>
      <c r="X38" s="7"/>
      <c r="Y38" s="7"/>
      <c r="Z38" s="7"/>
    </row>
    <row r="39" ht="13.5" customHeight="1">
      <c r="A39" s="87">
        <v>1.89</v>
      </c>
      <c r="B39" s="72" t="s">
        <v>114</v>
      </c>
      <c r="C39" s="96">
        <v>2.0</v>
      </c>
      <c r="D39" s="96">
        <v>2.0</v>
      </c>
      <c r="E39" s="96">
        <v>2.0</v>
      </c>
      <c r="F39" s="96">
        <v>2.0</v>
      </c>
      <c r="G39" s="96">
        <v>5.0</v>
      </c>
      <c r="H39" s="96">
        <v>5.0</v>
      </c>
      <c r="I39" s="96">
        <v>5.0</v>
      </c>
      <c r="J39" s="96">
        <v>5.0</v>
      </c>
      <c r="K39" s="96">
        <v>5.0</v>
      </c>
      <c r="L39" s="96">
        <v>5.0</v>
      </c>
      <c r="M39" s="96">
        <v>5.0</v>
      </c>
      <c r="N39" s="96">
        <v>5.0</v>
      </c>
      <c r="O39" s="97">
        <v>5.0</v>
      </c>
      <c r="P39" s="7"/>
      <c r="Q39" s="7"/>
      <c r="R39" s="7"/>
      <c r="S39" s="7"/>
      <c r="T39" s="7"/>
      <c r="U39" s="7"/>
      <c r="V39" s="7"/>
      <c r="W39" s="7"/>
      <c r="X39" s="7"/>
      <c r="Y39" s="7"/>
      <c r="Z39" s="7"/>
    </row>
    <row r="40" ht="13.5" customHeight="1">
      <c r="A40" s="87">
        <v>1.59</v>
      </c>
      <c r="B40" s="98" t="s">
        <v>115</v>
      </c>
      <c r="C40" s="96">
        <v>2.0</v>
      </c>
      <c r="D40" s="96">
        <v>2.0</v>
      </c>
      <c r="E40" s="96">
        <v>2.0</v>
      </c>
      <c r="F40" s="96">
        <v>2.0</v>
      </c>
      <c r="G40" s="96">
        <v>2.0</v>
      </c>
      <c r="H40" s="96">
        <v>2.0</v>
      </c>
      <c r="I40" s="96">
        <v>2.0</v>
      </c>
      <c r="J40" s="96">
        <v>2.0</v>
      </c>
      <c r="K40" s="96">
        <v>2.0</v>
      </c>
      <c r="L40" s="96">
        <v>2.0</v>
      </c>
      <c r="M40" s="96">
        <v>2.0</v>
      </c>
      <c r="N40" s="96">
        <v>2.0</v>
      </c>
      <c r="O40" s="97">
        <v>2.0</v>
      </c>
      <c r="P40" s="7"/>
      <c r="Q40" s="7"/>
      <c r="R40" s="7"/>
      <c r="S40" s="7"/>
      <c r="T40" s="7"/>
      <c r="U40" s="7"/>
      <c r="V40" s="7"/>
      <c r="W40" s="7"/>
      <c r="X40" s="7"/>
      <c r="Y40" s="7"/>
      <c r="Z40" s="7"/>
    </row>
    <row r="41" ht="13.5" customHeight="1">
      <c r="A41" s="87">
        <v>0.32</v>
      </c>
      <c r="B41" s="98" t="s">
        <v>116</v>
      </c>
      <c r="C41" s="96">
        <v>6.0</v>
      </c>
      <c r="D41" s="96">
        <v>6.0</v>
      </c>
      <c r="E41" s="96">
        <v>6.0</v>
      </c>
      <c r="F41" s="96">
        <v>6.0</v>
      </c>
      <c r="G41" s="96">
        <v>10.0</v>
      </c>
      <c r="H41" s="96">
        <v>10.0</v>
      </c>
      <c r="I41" s="96">
        <v>10.0</v>
      </c>
      <c r="J41" s="96">
        <v>10.0</v>
      </c>
      <c r="K41" s="96">
        <v>10.0</v>
      </c>
      <c r="L41" s="96">
        <v>10.0</v>
      </c>
      <c r="M41" s="96">
        <v>10.0</v>
      </c>
      <c r="N41" s="96">
        <v>10.0</v>
      </c>
      <c r="O41" s="97">
        <v>10.0</v>
      </c>
      <c r="P41" s="7"/>
      <c r="Q41" s="7"/>
      <c r="R41" s="7"/>
      <c r="S41" s="7"/>
      <c r="T41" s="7"/>
      <c r="U41" s="7"/>
      <c r="V41" s="7"/>
      <c r="W41" s="7"/>
      <c r="X41" s="7"/>
      <c r="Y41" s="7"/>
      <c r="Z41" s="7"/>
    </row>
    <row r="42" ht="13.5" customHeight="1">
      <c r="A42" s="87">
        <v>0.96</v>
      </c>
      <c r="B42" s="98" t="s">
        <v>117</v>
      </c>
      <c r="C42" s="96">
        <v>2.0</v>
      </c>
      <c r="D42" s="96">
        <v>2.0</v>
      </c>
      <c r="E42" s="96">
        <v>2.0</v>
      </c>
      <c r="F42" s="96">
        <v>2.0</v>
      </c>
      <c r="G42" s="96">
        <v>5.0</v>
      </c>
      <c r="H42" s="96">
        <v>5.0</v>
      </c>
      <c r="I42" s="96">
        <v>5.0</v>
      </c>
      <c r="J42" s="96">
        <v>5.0</v>
      </c>
      <c r="K42" s="96">
        <v>5.0</v>
      </c>
      <c r="L42" s="96">
        <v>5.0</v>
      </c>
      <c r="M42" s="96">
        <v>5.0</v>
      </c>
      <c r="N42" s="99">
        <v>5.0</v>
      </c>
      <c r="O42" s="100">
        <v>5.0</v>
      </c>
      <c r="P42" s="7"/>
      <c r="Q42" s="7"/>
      <c r="R42" s="7"/>
      <c r="S42" s="7"/>
      <c r="T42" s="7"/>
      <c r="U42" s="7"/>
      <c r="V42" s="7"/>
      <c r="W42" s="7"/>
      <c r="X42" s="7"/>
      <c r="Y42" s="7"/>
      <c r="Z42" s="7"/>
    </row>
    <row r="43" ht="13.5" customHeight="1">
      <c r="A43" s="87">
        <v>0.48</v>
      </c>
      <c r="B43" s="98" t="s">
        <v>118</v>
      </c>
      <c r="C43" s="96">
        <v>2.0</v>
      </c>
      <c r="D43" s="96">
        <v>2.0</v>
      </c>
      <c r="E43" s="96">
        <v>2.0</v>
      </c>
      <c r="F43" s="96">
        <v>2.0</v>
      </c>
      <c r="G43" s="96">
        <v>2.0</v>
      </c>
      <c r="H43" s="96">
        <v>2.0</v>
      </c>
      <c r="I43" s="96">
        <v>2.0</v>
      </c>
      <c r="J43" s="96">
        <v>2.0</v>
      </c>
      <c r="K43" s="96">
        <v>2.0</v>
      </c>
      <c r="L43" s="96">
        <v>2.0</v>
      </c>
      <c r="M43" s="96">
        <v>2.0</v>
      </c>
      <c r="N43" s="99">
        <v>2.0</v>
      </c>
      <c r="O43" s="100">
        <v>2.0</v>
      </c>
      <c r="P43" s="7"/>
      <c r="Q43" s="7"/>
      <c r="R43" s="7"/>
      <c r="S43" s="7"/>
      <c r="T43" s="7"/>
      <c r="U43" s="7"/>
      <c r="V43" s="7"/>
      <c r="W43" s="7"/>
      <c r="X43" s="7"/>
      <c r="Y43" s="7"/>
      <c r="Z43" s="7"/>
    </row>
    <row r="44" ht="13.5" customHeight="1">
      <c r="A44" s="87">
        <v>0.08</v>
      </c>
      <c r="B44" s="98" t="s">
        <v>119</v>
      </c>
      <c r="C44" s="96">
        <v>6.0</v>
      </c>
      <c r="D44" s="96">
        <v>6.0</v>
      </c>
      <c r="E44" s="96">
        <v>6.0</v>
      </c>
      <c r="F44" s="96">
        <v>6.0</v>
      </c>
      <c r="G44" s="96">
        <v>10.0</v>
      </c>
      <c r="H44" s="96">
        <v>10.0</v>
      </c>
      <c r="I44" s="96">
        <v>10.0</v>
      </c>
      <c r="J44" s="96">
        <v>10.0</v>
      </c>
      <c r="K44" s="96">
        <v>10.0</v>
      </c>
      <c r="L44" s="96">
        <v>10.0</v>
      </c>
      <c r="M44" s="96">
        <v>10.0</v>
      </c>
      <c r="N44" s="99">
        <v>10.0</v>
      </c>
      <c r="O44" s="100">
        <v>10.0</v>
      </c>
      <c r="P44" s="7"/>
      <c r="Q44" s="7"/>
      <c r="R44" s="7"/>
      <c r="S44" s="7"/>
      <c r="T44" s="7"/>
      <c r="U44" s="7"/>
      <c r="V44" s="7"/>
      <c r="W44" s="7"/>
      <c r="X44" s="7"/>
      <c r="Y44" s="7"/>
      <c r="Z44" s="7"/>
    </row>
    <row r="45" ht="13.5" customHeight="1">
      <c r="A45" s="87">
        <v>3.51</v>
      </c>
      <c r="B45" s="98" t="s">
        <v>120</v>
      </c>
      <c r="C45" s="96">
        <v>2.0</v>
      </c>
      <c r="D45" s="96">
        <v>2.0</v>
      </c>
      <c r="E45" s="96">
        <v>2.0</v>
      </c>
      <c r="F45" s="96">
        <v>2.0</v>
      </c>
      <c r="G45" s="96">
        <v>5.0</v>
      </c>
      <c r="H45" s="96">
        <v>5.0</v>
      </c>
      <c r="I45" s="96">
        <v>5.0</v>
      </c>
      <c r="J45" s="96">
        <v>5.0</v>
      </c>
      <c r="K45" s="96">
        <v>5.0</v>
      </c>
      <c r="L45" s="96">
        <v>5.0</v>
      </c>
      <c r="M45" s="96">
        <v>5.0</v>
      </c>
      <c r="N45" s="99">
        <v>5.0</v>
      </c>
      <c r="O45" s="100">
        <v>5.0</v>
      </c>
      <c r="P45" s="7"/>
      <c r="Q45" s="7"/>
      <c r="R45" s="7"/>
      <c r="S45" s="7"/>
      <c r="T45" s="7"/>
      <c r="U45" s="7"/>
      <c r="V45" s="7"/>
      <c r="W45" s="7"/>
      <c r="X45" s="7"/>
      <c r="Y45" s="7"/>
      <c r="Z45" s="7"/>
    </row>
    <row r="46" ht="13.5" customHeight="1">
      <c r="A46" s="87">
        <v>3.11</v>
      </c>
      <c r="B46" s="98" t="s">
        <v>121</v>
      </c>
      <c r="C46" s="96">
        <v>2.0</v>
      </c>
      <c r="D46" s="96">
        <v>2.0</v>
      </c>
      <c r="E46" s="96">
        <v>2.0</v>
      </c>
      <c r="F46" s="96">
        <v>2.0</v>
      </c>
      <c r="G46" s="96">
        <v>2.0</v>
      </c>
      <c r="H46" s="96">
        <v>2.0</v>
      </c>
      <c r="I46" s="96">
        <v>2.0</v>
      </c>
      <c r="J46" s="96">
        <v>2.0</v>
      </c>
      <c r="K46" s="96">
        <v>2.0</v>
      </c>
      <c r="L46" s="96">
        <v>2.0</v>
      </c>
      <c r="M46" s="96">
        <v>2.0</v>
      </c>
      <c r="N46" s="99">
        <v>2.0</v>
      </c>
      <c r="O46" s="100">
        <v>2.0</v>
      </c>
      <c r="P46" s="7"/>
      <c r="Q46" s="7"/>
      <c r="R46" s="7"/>
      <c r="S46" s="7"/>
      <c r="T46" s="7"/>
      <c r="U46" s="7"/>
      <c r="V46" s="7"/>
      <c r="W46" s="7"/>
      <c r="X46" s="7"/>
      <c r="Y46" s="7"/>
      <c r="Z46" s="7"/>
    </row>
    <row r="47" ht="13.5" customHeight="1">
      <c r="A47" s="87">
        <v>0.33</v>
      </c>
      <c r="B47" s="101" t="s">
        <v>122</v>
      </c>
      <c r="C47" s="102">
        <v>6.0</v>
      </c>
      <c r="D47" s="102">
        <v>6.0</v>
      </c>
      <c r="E47" s="102">
        <v>6.0</v>
      </c>
      <c r="F47" s="102">
        <v>6.0</v>
      </c>
      <c r="G47" s="102">
        <v>10.0</v>
      </c>
      <c r="H47" s="102">
        <v>10.0</v>
      </c>
      <c r="I47" s="102">
        <v>10.0</v>
      </c>
      <c r="J47" s="102">
        <v>10.0</v>
      </c>
      <c r="K47" s="102">
        <v>10.0</v>
      </c>
      <c r="L47" s="102">
        <v>10.0</v>
      </c>
      <c r="M47" s="102">
        <v>10.0</v>
      </c>
      <c r="N47" s="103">
        <v>10.0</v>
      </c>
      <c r="O47" s="104">
        <v>10.0</v>
      </c>
      <c r="P47" s="7"/>
      <c r="Q47" s="7"/>
      <c r="R47" s="7"/>
      <c r="S47" s="7"/>
      <c r="T47" s="7"/>
      <c r="U47" s="7"/>
      <c r="V47" s="7"/>
      <c r="W47" s="7"/>
      <c r="X47" s="7"/>
      <c r="Y47" s="7"/>
      <c r="Z47" s="7"/>
    </row>
    <row r="48" ht="12.75" customHeight="1">
      <c r="A48" s="105"/>
      <c r="B48" s="106"/>
      <c r="C48" s="107"/>
      <c r="D48" s="107"/>
      <c r="E48" s="107"/>
      <c r="F48" s="107"/>
      <c r="G48" s="107"/>
      <c r="H48" s="107"/>
      <c r="I48" s="107"/>
      <c r="J48" s="107"/>
      <c r="K48" s="107"/>
      <c r="L48" s="107"/>
      <c r="M48" s="107"/>
      <c r="N48" s="107"/>
      <c r="O48" s="85"/>
      <c r="P48" s="70"/>
      <c r="Q48" s="7"/>
      <c r="R48" s="7"/>
      <c r="S48" s="7"/>
      <c r="T48" s="7"/>
      <c r="U48" s="7"/>
      <c r="V48" s="7"/>
      <c r="W48" s="7"/>
      <c r="X48" s="7"/>
      <c r="Y48" s="7"/>
      <c r="Z48" s="7"/>
    </row>
    <row r="49" ht="13.5" customHeight="1">
      <c r="A49" s="82">
        <v>6.0</v>
      </c>
      <c r="B49" s="108" t="s">
        <v>123</v>
      </c>
      <c r="C49" s="109"/>
      <c r="D49" s="109"/>
      <c r="E49" s="109"/>
      <c r="F49" s="109"/>
      <c r="G49" s="109"/>
      <c r="H49" s="109"/>
      <c r="I49" s="109"/>
      <c r="J49" s="109"/>
      <c r="K49" s="109"/>
      <c r="L49" s="109"/>
      <c r="M49" s="109"/>
      <c r="N49" s="109"/>
      <c r="O49" s="110"/>
      <c r="P49" s="70"/>
      <c r="Q49" s="7"/>
      <c r="R49" s="7"/>
      <c r="S49" s="7"/>
      <c r="T49" s="7"/>
      <c r="U49" s="7"/>
      <c r="V49" s="7"/>
      <c r="W49" s="7"/>
      <c r="X49" s="7"/>
      <c r="Y49" s="7"/>
      <c r="Z49" s="7"/>
    </row>
    <row r="50" ht="13.5" customHeight="1">
      <c r="A50" s="111"/>
      <c r="B50" s="112" t="s">
        <v>124</v>
      </c>
      <c r="C50" s="113">
        <f t="shared" ref="C50:O50" si="3">(C13*$A$13)+(C14*$A$14)+(C15*$A$15)+(C16*$A$16)+(C17*$A$17)+(C18*$A$18)+(C19*$A$19)+(C20*$A$20)+(C21*$A$21)+(C22*$A$22)</f>
        <v>2135</v>
      </c>
      <c r="D50" s="113">
        <f t="shared" si="3"/>
        <v>2135</v>
      </c>
      <c r="E50" s="113">
        <f t="shared" si="3"/>
        <v>2135</v>
      </c>
      <c r="F50" s="113">
        <f t="shared" si="3"/>
        <v>2135</v>
      </c>
      <c r="G50" s="113">
        <f t="shared" si="3"/>
        <v>3460</v>
      </c>
      <c r="H50" s="113">
        <f t="shared" si="3"/>
        <v>3460</v>
      </c>
      <c r="I50" s="113">
        <f t="shared" si="3"/>
        <v>3460</v>
      </c>
      <c r="J50" s="113">
        <f t="shared" si="3"/>
        <v>3460</v>
      </c>
      <c r="K50" s="113">
        <f t="shared" si="3"/>
        <v>3460</v>
      </c>
      <c r="L50" s="113">
        <f t="shared" si="3"/>
        <v>3460</v>
      </c>
      <c r="M50" s="113">
        <f t="shared" si="3"/>
        <v>3460</v>
      </c>
      <c r="N50" s="114">
        <f t="shared" si="3"/>
        <v>3460</v>
      </c>
      <c r="O50" s="115">
        <f t="shared" si="3"/>
        <v>3460</v>
      </c>
      <c r="P50" s="116"/>
      <c r="Q50" s="7"/>
      <c r="R50" s="7"/>
      <c r="S50" s="7"/>
      <c r="T50" s="7"/>
      <c r="U50" s="7"/>
      <c r="V50" s="7"/>
      <c r="W50" s="7"/>
      <c r="X50" s="7"/>
      <c r="Y50" s="7"/>
      <c r="Z50" s="7"/>
    </row>
    <row r="51" ht="13.5" customHeight="1">
      <c r="A51" s="111"/>
      <c r="B51" s="112" t="s">
        <v>125</v>
      </c>
      <c r="C51" s="113">
        <f t="shared" ref="C51:O51" si="4">(C26*$A$26)+(C27*$A$27)+(C28*$A$28)+(C29*$A$29)+(C30*$A$30)+(C31*$A$31)+(C32*$A$32)+(C33*$A$33)+(C34*$A$34)+(C35*$A$35)</f>
        <v>704</v>
      </c>
      <c r="D51" s="113">
        <f t="shared" si="4"/>
        <v>704</v>
      </c>
      <c r="E51" s="113">
        <f t="shared" si="4"/>
        <v>704</v>
      </c>
      <c r="F51" s="113">
        <f t="shared" si="4"/>
        <v>704</v>
      </c>
      <c r="G51" s="113">
        <f t="shared" si="4"/>
        <v>884</v>
      </c>
      <c r="H51" s="113">
        <f t="shared" si="4"/>
        <v>884</v>
      </c>
      <c r="I51" s="113">
        <f t="shared" si="4"/>
        <v>884</v>
      </c>
      <c r="J51" s="113">
        <f t="shared" si="4"/>
        <v>884</v>
      </c>
      <c r="K51" s="113">
        <f t="shared" si="4"/>
        <v>884</v>
      </c>
      <c r="L51" s="113">
        <f t="shared" si="4"/>
        <v>884</v>
      </c>
      <c r="M51" s="113">
        <f t="shared" si="4"/>
        <v>884</v>
      </c>
      <c r="N51" s="113">
        <f t="shared" si="4"/>
        <v>884</v>
      </c>
      <c r="O51" s="117">
        <f t="shared" si="4"/>
        <v>884</v>
      </c>
      <c r="P51" s="116"/>
      <c r="Q51" s="7"/>
      <c r="R51" s="7"/>
      <c r="S51" s="7"/>
      <c r="T51" s="7"/>
      <c r="U51" s="7"/>
      <c r="V51" s="7"/>
      <c r="W51" s="7"/>
      <c r="X51" s="7"/>
      <c r="Y51" s="7"/>
      <c r="Z51" s="7"/>
    </row>
    <row r="52" ht="13.5" customHeight="1">
      <c r="A52" s="118"/>
      <c r="B52" s="79" t="s">
        <v>126</v>
      </c>
      <c r="C52" s="119">
        <f t="shared" ref="C52:O52" si="5">(C39*$A$39)+(C40*$A$40)+(C41*$A$41)+(C42*$A$42)+(C43*$A$43)+(C44*$A$44)+(C45*$A$45)+(C46*$A$46)+(C47*$A$47)</f>
        <v>27.46</v>
      </c>
      <c r="D52" s="119">
        <f t="shared" si="5"/>
        <v>27.46</v>
      </c>
      <c r="E52" s="119">
        <f t="shared" si="5"/>
        <v>27.46</v>
      </c>
      <c r="F52" s="119">
        <f t="shared" si="5"/>
        <v>27.46</v>
      </c>
      <c r="G52" s="119">
        <f t="shared" si="5"/>
        <v>49.46</v>
      </c>
      <c r="H52" s="119">
        <f t="shared" si="5"/>
        <v>49.46</v>
      </c>
      <c r="I52" s="119">
        <f t="shared" si="5"/>
        <v>49.46</v>
      </c>
      <c r="J52" s="119">
        <f t="shared" si="5"/>
        <v>49.46</v>
      </c>
      <c r="K52" s="119">
        <f t="shared" si="5"/>
        <v>49.46</v>
      </c>
      <c r="L52" s="119">
        <f t="shared" si="5"/>
        <v>49.46</v>
      </c>
      <c r="M52" s="119">
        <f t="shared" si="5"/>
        <v>49.46</v>
      </c>
      <c r="N52" s="119">
        <f t="shared" si="5"/>
        <v>49.46</v>
      </c>
      <c r="O52" s="120">
        <f t="shared" si="5"/>
        <v>49.46</v>
      </c>
      <c r="P52" s="116"/>
      <c r="Q52" s="7"/>
      <c r="R52" s="7"/>
      <c r="S52" s="7"/>
      <c r="T52" s="7"/>
      <c r="U52" s="7"/>
      <c r="V52" s="7"/>
      <c r="W52" s="7"/>
      <c r="X52" s="7"/>
      <c r="Y52" s="7"/>
      <c r="Z52" s="7"/>
    </row>
    <row r="53" ht="13.5" customHeight="1">
      <c r="A53" s="27"/>
      <c r="B53" s="7"/>
      <c r="C53" s="7"/>
      <c r="D53" s="7"/>
      <c r="E53" s="7"/>
      <c r="F53" s="7"/>
      <c r="G53" s="7"/>
      <c r="H53" s="7"/>
      <c r="I53" s="7"/>
      <c r="J53" s="7"/>
      <c r="K53" s="7"/>
      <c r="L53" s="7"/>
      <c r="M53" s="7"/>
      <c r="N53" s="7"/>
      <c r="O53" s="7"/>
      <c r="P53" s="7"/>
      <c r="Q53" s="7"/>
      <c r="R53" s="7"/>
      <c r="S53" s="7"/>
      <c r="T53" s="7"/>
      <c r="U53" s="7"/>
      <c r="V53" s="7"/>
      <c r="W53" s="7"/>
      <c r="X53" s="7"/>
      <c r="Y53" s="7"/>
      <c r="Z53" s="7"/>
    </row>
    <row r="54" ht="13.5" customHeight="1">
      <c r="A54" s="27"/>
      <c r="B54" s="7"/>
      <c r="C54" s="7"/>
      <c r="D54" s="7"/>
      <c r="E54" s="7"/>
      <c r="F54" s="7"/>
      <c r="G54" s="7"/>
      <c r="H54" s="7"/>
      <c r="I54" s="7"/>
      <c r="J54" s="7"/>
      <c r="K54" s="7"/>
      <c r="L54" s="7"/>
      <c r="M54" s="7"/>
      <c r="N54" s="7"/>
      <c r="O54" s="7"/>
      <c r="P54" s="7"/>
      <c r="Q54" s="7"/>
      <c r="R54" s="7"/>
      <c r="S54" s="7"/>
      <c r="T54" s="7"/>
      <c r="U54" s="7"/>
      <c r="V54" s="7"/>
      <c r="W54" s="7"/>
      <c r="X54" s="7"/>
      <c r="Y54" s="7"/>
      <c r="Z54" s="7"/>
    </row>
    <row r="55" ht="13.5" customHeight="1">
      <c r="A55" s="27"/>
      <c r="B55" s="7"/>
      <c r="C55" s="7"/>
      <c r="D55" s="7"/>
      <c r="E55" s="7"/>
      <c r="F55" s="7"/>
      <c r="G55" s="7"/>
      <c r="H55" s="7"/>
      <c r="I55" s="7"/>
      <c r="J55" s="7"/>
      <c r="K55" s="7"/>
      <c r="L55" s="7"/>
      <c r="M55" s="7"/>
      <c r="N55" s="7"/>
      <c r="O55" s="7"/>
      <c r="P55" s="7"/>
      <c r="Q55" s="7"/>
      <c r="R55" s="7"/>
      <c r="S55" s="7"/>
      <c r="T55" s="7"/>
      <c r="U55" s="7"/>
      <c r="V55" s="7"/>
      <c r="W55" s="7"/>
      <c r="X55" s="7"/>
      <c r="Y55" s="7"/>
      <c r="Z55" s="7"/>
    </row>
    <row r="56" ht="13.5" customHeight="1">
      <c r="A56" s="7"/>
      <c r="B56" s="7"/>
      <c r="C56" s="7"/>
      <c r="D56" s="7"/>
      <c r="E56" s="85" t="s">
        <v>127</v>
      </c>
      <c r="F56" s="7"/>
      <c r="G56" s="7"/>
      <c r="H56" s="7"/>
      <c r="I56" s="7"/>
      <c r="J56" s="7"/>
      <c r="K56" s="7"/>
      <c r="L56" s="7"/>
      <c r="M56" s="7"/>
      <c r="N56" s="7"/>
      <c r="O56" s="7"/>
      <c r="P56" s="7"/>
      <c r="Q56" s="7"/>
      <c r="R56" s="7"/>
      <c r="S56" s="7"/>
      <c r="T56" s="7"/>
      <c r="U56" s="7"/>
      <c r="V56" s="7"/>
      <c r="W56" s="7"/>
      <c r="X56" s="7"/>
      <c r="Y56" s="7"/>
      <c r="Z56" s="7"/>
    </row>
    <row r="57" ht="13.5" customHeight="1">
      <c r="A57" s="7"/>
      <c r="B57" s="121" t="s">
        <v>128</v>
      </c>
      <c r="C57" s="122"/>
      <c r="D57" s="122"/>
      <c r="E57" s="123" t="s">
        <v>16</v>
      </c>
      <c r="F57" s="15"/>
      <c r="H57" s="7"/>
      <c r="I57" s="7"/>
      <c r="J57" s="7"/>
      <c r="K57" s="7"/>
      <c r="L57" s="7"/>
      <c r="M57" s="7"/>
      <c r="N57" s="7"/>
      <c r="O57" s="7"/>
      <c r="P57" s="7"/>
      <c r="Q57" s="7"/>
      <c r="R57" s="7"/>
      <c r="S57" s="7"/>
      <c r="T57" s="7"/>
      <c r="U57" s="7"/>
      <c r="V57" s="7"/>
      <c r="W57" s="7"/>
      <c r="X57" s="7"/>
      <c r="Y57" s="7"/>
      <c r="Z57" s="7"/>
    </row>
    <row r="58" ht="27.0" customHeight="1">
      <c r="A58" s="7"/>
      <c r="B58" s="124" t="s">
        <v>5</v>
      </c>
      <c r="C58" s="125"/>
      <c r="D58" s="125"/>
      <c r="E58" s="125"/>
      <c r="F58" s="125"/>
      <c r="G58" s="125"/>
      <c r="H58" s="7"/>
      <c r="I58" s="7"/>
      <c r="J58" s="7"/>
      <c r="K58" s="7"/>
      <c r="L58" s="7"/>
      <c r="M58" s="7"/>
      <c r="N58" s="7"/>
      <c r="O58" s="7"/>
      <c r="P58" s="7"/>
      <c r="Q58" s="7"/>
      <c r="R58" s="7"/>
      <c r="S58" s="7"/>
      <c r="T58" s="7"/>
      <c r="U58" s="7"/>
      <c r="V58" s="7"/>
      <c r="W58" s="7"/>
      <c r="X58" s="7"/>
      <c r="Y58" s="7"/>
      <c r="Z58" s="7"/>
    </row>
    <row r="59" ht="28.5" customHeight="1">
      <c r="A59" s="7"/>
      <c r="B59" s="126" t="s">
        <v>129</v>
      </c>
      <c r="C59" s="127"/>
      <c r="D59" s="127"/>
      <c r="E59" s="127"/>
      <c r="F59" s="127"/>
      <c r="G59" s="128"/>
      <c r="H59" s="7"/>
      <c r="I59" s="7"/>
      <c r="J59" s="7"/>
      <c r="K59" s="7"/>
      <c r="L59" s="7"/>
      <c r="M59" s="7"/>
      <c r="N59" s="7"/>
      <c r="O59" s="7"/>
      <c r="P59" s="7"/>
      <c r="Q59" s="7"/>
      <c r="R59" s="7"/>
      <c r="S59" s="7"/>
      <c r="T59" s="7"/>
      <c r="U59" s="7"/>
      <c r="V59" s="7"/>
      <c r="W59" s="7"/>
      <c r="X59" s="7"/>
      <c r="Y59" s="7"/>
      <c r="Z59" s="7"/>
    </row>
    <row r="60" ht="13.5" customHeight="1">
      <c r="A60" s="7"/>
      <c r="B60" s="126" t="s">
        <v>130</v>
      </c>
      <c r="C60" s="127"/>
      <c r="D60" s="127"/>
      <c r="E60" s="127"/>
      <c r="F60" s="127"/>
      <c r="G60" s="128"/>
      <c r="H60" s="42"/>
      <c r="I60" s="42"/>
      <c r="J60" s="42"/>
      <c r="K60" s="42"/>
      <c r="L60" s="42"/>
      <c r="M60" s="42"/>
      <c r="N60" s="42"/>
      <c r="O60" s="45"/>
      <c r="P60" s="7"/>
      <c r="Q60" s="7"/>
      <c r="R60" s="7"/>
      <c r="S60" s="7"/>
      <c r="T60" s="7"/>
      <c r="U60" s="7"/>
      <c r="V60" s="7"/>
      <c r="W60" s="7"/>
      <c r="X60" s="7"/>
      <c r="Y60" s="7"/>
      <c r="Z60" s="7"/>
    </row>
    <row r="61" ht="13.5" customHeight="1">
      <c r="A61" s="7"/>
      <c r="B61" s="129" t="s">
        <v>131</v>
      </c>
      <c r="C61" s="127"/>
      <c r="D61" s="130"/>
      <c r="E61" s="131" t="s">
        <v>107</v>
      </c>
      <c r="F61" s="127"/>
      <c r="G61" s="130"/>
      <c r="H61" s="45"/>
      <c r="I61" s="45"/>
      <c r="J61" s="45"/>
      <c r="K61" s="45"/>
      <c r="L61" s="45"/>
      <c r="M61" s="45"/>
      <c r="N61" s="45"/>
      <c r="O61" s="45"/>
      <c r="P61" s="7"/>
      <c r="Q61" s="7"/>
      <c r="R61" s="7"/>
      <c r="S61" s="7"/>
      <c r="T61" s="7"/>
      <c r="U61" s="7"/>
      <c r="V61" s="7"/>
      <c r="W61" s="7"/>
      <c r="X61" s="7"/>
      <c r="Y61" s="7"/>
      <c r="Z61" s="7"/>
    </row>
    <row r="62" ht="13.5" customHeight="1">
      <c r="A62" s="7"/>
      <c r="B62" s="132" t="s">
        <v>132</v>
      </c>
      <c r="C62" s="132" t="s">
        <v>133</v>
      </c>
      <c r="D62" s="133" t="s">
        <v>134</v>
      </c>
      <c r="E62" s="134" t="s">
        <v>132</v>
      </c>
      <c r="F62" s="135" t="s">
        <v>133</v>
      </c>
      <c r="G62" s="136" t="s">
        <v>134</v>
      </c>
      <c r="H62" s="45"/>
      <c r="I62" s="45"/>
      <c r="J62" s="45"/>
      <c r="K62" s="45"/>
      <c r="L62" s="45"/>
      <c r="M62" s="45"/>
      <c r="N62" s="45"/>
      <c r="O62" s="45"/>
      <c r="P62" s="7"/>
      <c r="Q62" s="7"/>
      <c r="R62" s="7"/>
      <c r="S62" s="7"/>
      <c r="T62" s="7"/>
      <c r="U62" s="7"/>
      <c r="V62" s="7"/>
      <c r="W62" s="7"/>
      <c r="X62" s="7"/>
      <c r="Y62" s="7"/>
      <c r="Z62" s="7"/>
    </row>
    <row r="63" ht="13.5" customHeight="1">
      <c r="A63" s="7"/>
      <c r="B63" s="137">
        <v>2.0</v>
      </c>
      <c r="C63" s="137">
        <v>5.0</v>
      </c>
      <c r="D63" s="138">
        <f t="shared" ref="D63:D68" si="6">B63*C63</f>
        <v>10</v>
      </c>
      <c r="E63" s="139">
        <v>0.0</v>
      </c>
      <c r="F63" s="140">
        <v>5.0</v>
      </c>
      <c r="G63" s="141">
        <f t="shared" ref="G63:G68" si="7">E63*F63</f>
        <v>0</v>
      </c>
      <c r="H63" s="7"/>
      <c r="I63" s="7"/>
      <c r="J63" s="7"/>
      <c r="K63" s="7"/>
      <c r="L63" s="7"/>
      <c r="M63" s="7"/>
      <c r="N63" s="7"/>
      <c r="O63" s="7"/>
      <c r="P63" s="7"/>
      <c r="Q63" s="7"/>
      <c r="R63" s="7"/>
      <c r="S63" s="7"/>
      <c r="T63" s="7"/>
      <c r="U63" s="7"/>
      <c r="V63" s="7"/>
      <c r="W63" s="7"/>
      <c r="X63" s="7"/>
      <c r="Y63" s="7"/>
      <c r="Z63" s="7"/>
    </row>
    <row r="64" ht="13.5" customHeight="1">
      <c r="A64" s="7"/>
      <c r="B64" s="137">
        <v>1.0</v>
      </c>
      <c r="C64" s="137">
        <v>4.0</v>
      </c>
      <c r="D64" s="138">
        <f t="shared" si="6"/>
        <v>4</v>
      </c>
      <c r="E64" s="139">
        <v>0.0</v>
      </c>
      <c r="F64" s="140">
        <v>4.0</v>
      </c>
      <c r="G64" s="141">
        <f t="shared" si="7"/>
        <v>0</v>
      </c>
      <c r="H64" s="7"/>
      <c r="I64" s="7"/>
      <c r="J64" s="7"/>
      <c r="K64" s="7"/>
      <c r="L64" s="7"/>
      <c r="M64" s="7"/>
      <c r="N64" s="7"/>
      <c r="O64" s="7"/>
      <c r="P64" s="7"/>
      <c r="Q64" s="7"/>
      <c r="R64" s="7"/>
      <c r="S64" s="7"/>
      <c r="T64" s="7"/>
      <c r="U64" s="7"/>
      <c r="V64" s="7"/>
      <c r="W64" s="7"/>
      <c r="X64" s="7"/>
      <c r="Y64" s="7"/>
      <c r="Z64" s="7"/>
    </row>
    <row r="65" ht="13.5" customHeight="1">
      <c r="A65" s="7"/>
      <c r="B65" s="137">
        <v>2.0</v>
      </c>
      <c r="C65" s="137">
        <v>3.0</v>
      </c>
      <c r="D65" s="138">
        <f t="shared" si="6"/>
        <v>6</v>
      </c>
      <c r="E65" s="139">
        <v>0.0</v>
      </c>
      <c r="F65" s="140">
        <v>3.0</v>
      </c>
      <c r="G65" s="141">
        <f t="shared" si="7"/>
        <v>0</v>
      </c>
      <c r="H65" s="7"/>
      <c r="I65" s="7"/>
      <c r="J65" s="7"/>
      <c r="K65" s="7"/>
      <c r="L65" s="7"/>
      <c r="M65" s="7"/>
      <c r="N65" s="7"/>
      <c r="O65" s="7"/>
      <c r="P65" s="7"/>
      <c r="Q65" s="7"/>
      <c r="R65" s="7"/>
      <c r="S65" s="7"/>
      <c r="T65" s="7"/>
      <c r="U65" s="7"/>
      <c r="V65" s="7"/>
      <c r="W65" s="7"/>
      <c r="X65" s="7"/>
      <c r="Y65" s="7"/>
      <c r="Z65" s="7"/>
    </row>
    <row r="66" ht="13.5" customHeight="1">
      <c r="A66" s="7"/>
      <c r="B66" s="137">
        <v>1.0</v>
      </c>
      <c r="C66" s="137">
        <v>2.0</v>
      </c>
      <c r="D66" s="138">
        <f t="shared" si="6"/>
        <v>2</v>
      </c>
      <c r="E66" s="139">
        <v>0.0</v>
      </c>
      <c r="F66" s="140">
        <v>2.0</v>
      </c>
      <c r="G66" s="141">
        <f t="shared" si="7"/>
        <v>0</v>
      </c>
      <c r="H66" s="7"/>
      <c r="I66" s="7"/>
      <c r="J66" s="7"/>
      <c r="K66" s="7"/>
      <c r="L66" s="7"/>
      <c r="M66" s="7"/>
      <c r="N66" s="7"/>
      <c r="O66" s="7"/>
      <c r="P66" s="7"/>
      <c r="Q66" s="7"/>
      <c r="R66" s="7"/>
      <c r="S66" s="7"/>
      <c r="T66" s="7"/>
      <c r="U66" s="7"/>
      <c r="V66" s="7"/>
      <c r="W66" s="7"/>
      <c r="X66" s="7"/>
      <c r="Y66" s="7"/>
      <c r="Z66" s="7"/>
    </row>
    <row r="67" ht="13.5" customHeight="1">
      <c r="A67" s="7"/>
      <c r="B67" s="137">
        <v>1.0</v>
      </c>
      <c r="C67" s="137">
        <v>1.0</v>
      </c>
      <c r="D67" s="138">
        <f t="shared" si="6"/>
        <v>1</v>
      </c>
      <c r="E67" s="139">
        <v>0.0</v>
      </c>
      <c r="F67" s="140">
        <v>1.0</v>
      </c>
      <c r="G67" s="141">
        <f t="shared" si="7"/>
        <v>0</v>
      </c>
      <c r="H67" s="7"/>
      <c r="I67" s="7"/>
      <c r="J67" s="7"/>
      <c r="K67" s="7"/>
      <c r="L67" s="7"/>
      <c r="M67" s="7"/>
      <c r="N67" s="7"/>
      <c r="O67" s="7"/>
      <c r="P67" s="7"/>
      <c r="Q67" s="7"/>
      <c r="R67" s="7"/>
      <c r="S67" s="7"/>
      <c r="T67" s="7"/>
      <c r="U67" s="7"/>
      <c r="V67" s="7"/>
      <c r="W67" s="7"/>
      <c r="X67" s="7"/>
      <c r="Y67" s="7"/>
      <c r="Z67" s="7"/>
    </row>
    <row r="68" ht="13.5" customHeight="1">
      <c r="A68" s="7"/>
      <c r="B68" s="137">
        <v>3.0</v>
      </c>
      <c r="C68" s="137">
        <v>0.5</v>
      </c>
      <c r="D68" s="138">
        <f t="shared" si="6"/>
        <v>1.5</v>
      </c>
      <c r="E68" s="139">
        <v>0.0</v>
      </c>
      <c r="F68" s="140">
        <v>0.5</v>
      </c>
      <c r="G68" s="141">
        <f t="shared" si="7"/>
        <v>0</v>
      </c>
      <c r="H68" s="7"/>
      <c r="I68" s="7"/>
      <c r="J68" s="7"/>
      <c r="K68" s="7"/>
      <c r="L68" s="7"/>
      <c r="M68" s="7"/>
      <c r="N68" s="7"/>
      <c r="O68" s="7"/>
      <c r="P68" s="7"/>
      <c r="Q68" s="7"/>
      <c r="R68" s="7"/>
      <c r="S68" s="7"/>
      <c r="T68" s="7"/>
      <c r="U68" s="7"/>
      <c r="V68" s="7"/>
      <c r="W68" s="7"/>
      <c r="X68" s="7"/>
      <c r="Y68" s="7"/>
      <c r="Z68" s="7"/>
    </row>
    <row r="69" ht="13.5" customHeight="1">
      <c r="A69" s="7"/>
      <c r="B69" s="142">
        <f>SUM(B63:B68)</f>
        <v>10</v>
      </c>
      <c r="C69" s="142" t="s">
        <v>135</v>
      </c>
      <c r="D69" s="143">
        <f t="shared" ref="D69:E69" si="8">SUM(D63:D68)</f>
        <v>24.5</v>
      </c>
      <c r="E69" s="144">
        <f t="shared" si="8"/>
        <v>0</v>
      </c>
      <c r="F69" s="145" t="s">
        <v>135</v>
      </c>
      <c r="G69" s="146">
        <f>SUM(G63:G68)</f>
        <v>0</v>
      </c>
      <c r="H69" s="7"/>
      <c r="I69" s="7"/>
      <c r="J69" s="7"/>
      <c r="K69" s="7"/>
      <c r="L69" s="7"/>
      <c r="M69" s="7"/>
      <c r="N69" s="7"/>
      <c r="O69" s="7"/>
      <c r="P69" s="7"/>
      <c r="Q69" s="7"/>
      <c r="R69" s="7"/>
      <c r="S69" s="7"/>
      <c r="T69" s="7"/>
      <c r="U69" s="7"/>
      <c r="V69" s="7"/>
      <c r="W69" s="7"/>
      <c r="X69" s="7"/>
      <c r="Y69" s="7"/>
      <c r="Z69" s="7"/>
    </row>
    <row r="70" ht="13.5" customHeight="1">
      <c r="A70" s="7"/>
      <c r="B70" s="147" t="s">
        <v>136</v>
      </c>
      <c r="C70" s="148"/>
      <c r="D70" s="143">
        <f>D69/C63</f>
        <v>4.9</v>
      </c>
      <c r="E70" s="149" t="s">
        <v>136</v>
      </c>
      <c r="F70" s="150"/>
      <c r="G70" s="146">
        <f>G69/F63</f>
        <v>0</v>
      </c>
      <c r="H70" s="7"/>
      <c r="I70" s="7"/>
      <c r="J70" s="7"/>
      <c r="K70" s="7"/>
      <c r="L70" s="7"/>
      <c r="M70" s="7"/>
      <c r="N70" s="7"/>
      <c r="O70" s="7"/>
      <c r="P70" s="7"/>
      <c r="Q70" s="7"/>
      <c r="R70" s="7"/>
      <c r="S70" s="7"/>
      <c r="T70" s="7"/>
      <c r="U70" s="7"/>
      <c r="V70" s="7"/>
      <c r="W70" s="7"/>
      <c r="X70" s="7"/>
      <c r="Y70" s="7"/>
      <c r="Z70" s="7"/>
    </row>
    <row r="71"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3.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3.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3.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3.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3.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3.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3.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3.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3.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3.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3.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3.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3.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3.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8">
    <mergeCell ref="B4:P4"/>
    <mergeCell ref="B5:P5"/>
    <mergeCell ref="B6:P6"/>
    <mergeCell ref="E57:F57"/>
    <mergeCell ref="B59:G59"/>
    <mergeCell ref="B60:G60"/>
    <mergeCell ref="B61:D61"/>
    <mergeCell ref="E61:G61"/>
  </mergeCells>
  <hyperlinks>
    <hyperlink display="'Tuition &amp; Food Program'!B65" location="Tuition &amp; Food Program!B65" ref="A11"/>
  </hyperlink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1.0" topLeftCell="B12" activePane="bottomRight" state="frozen"/>
      <selection activeCell="B1" sqref="B1" pane="topRight"/>
      <selection activeCell="A12" sqref="A12" pane="bottomLeft"/>
      <selection activeCell="B12" sqref="B12" pane="bottomRight"/>
    </sheetView>
  </sheetViews>
  <sheetFormatPr customHeight="1" defaultColWidth="12.63" defaultRowHeight="15.0" outlineLevelRow="1"/>
  <cols>
    <col customWidth="1" min="1" max="1" width="8.0"/>
    <col customWidth="1" min="2" max="2" width="28.13"/>
    <col customWidth="1" min="3" max="3" width="6.63"/>
    <col customWidth="1" min="4" max="4" width="7.63"/>
    <col customWidth="1" min="5" max="5" width="11.0"/>
    <col customWidth="1" min="6" max="6" width="5.38"/>
    <col customWidth="1" min="7" max="7" width="9.13"/>
    <col customWidth="1" min="8" max="8" width="10.0"/>
    <col customWidth="1" min="9" max="9" width="5.38"/>
    <col customWidth="1" min="10" max="10" width="7.38"/>
    <col customWidth="1" min="11" max="11" width="10.0"/>
    <col customWidth="1" min="12" max="12" width="5.38"/>
    <col customWidth="1" min="13" max="13" width="8.63"/>
    <col customWidth="1" min="14" max="14" width="10.0"/>
    <col customWidth="1" min="15" max="15" width="5.38"/>
    <col customWidth="1" min="16" max="16" width="8.88"/>
    <col customWidth="1" min="17" max="17" width="10.0"/>
    <col customWidth="1" min="18" max="18" width="5.38"/>
    <col customWidth="1" min="19" max="19" width="8.38"/>
    <col customWidth="1" min="20" max="20" width="10.0"/>
    <col customWidth="1" min="21" max="21" width="5.38"/>
    <col customWidth="1" min="22" max="22" width="8.25"/>
    <col customWidth="1" min="23" max="23" width="10.0"/>
    <col customWidth="1" min="24" max="24" width="5.38"/>
    <col customWidth="1" min="25" max="25" width="7.88"/>
    <col customWidth="1" min="26" max="26" width="10.0"/>
    <col customWidth="1" min="27" max="27" width="5.38"/>
    <col customWidth="1" min="28" max="28" width="8.5"/>
    <col customWidth="1" min="29" max="29" width="10.0"/>
    <col customWidth="1" min="30" max="30" width="5.25"/>
    <col customWidth="1" min="31" max="31" width="7.75"/>
    <col customWidth="1" min="32" max="32" width="10.0"/>
    <col customWidth="1" min="33" max="33" width="5.38"/>
    <col customWidth="1" min="34" max="34" width="8.63"/>
    <col customWidth="1" min="35" max="35" width="10.0"/>
    <col customWidth="1" min="36" max="36" width="5.38"/>
    <col customWidth="1" min="37" max="37" width="7.63"/>
    <col customWidth="1" min="38" max="38" width="10.0"/>
    <col customWidth="1" min="39" max="39" width="5.38"/>
    <col customWidth="1" min="40" max="40" width="8.0"/>
    <col customWidth="1" min="41" max="41" width="10.0"/>
  </cols>
  <sheetData>
    <row r="1" ht="13.5" customHeight="1">
      <c r="A1" s="16">
        <v>1.0</v>
      </c>
      <c r="B1" s="10" t="s">
        <v>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ht="13.5" hidden="1" customHeight="1" outlineLevel="1">
      <c r="A2" s="12"/>
      <c r="B2" s="11" t="s">
        <v>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ht="12.0" hidden="1" customHeight="1" outlineLevel="1">
      <c r="A3" s="12"/>
      <c r="B3" s="13" t="s">
        <v>137</v>
      </c>
      <c r="C3" s="14"/>
      <c r="D3" s="14"/>
      <c r="E3" s="14"/>
      <c r="F3" s="14"/>
      <c r="G3" s="14"/>
      <c r="H3" s="14"/>
      <c r="I3" s="14"/>
      <c r="J3" s="14"/>
      <c r="K3" s="14"/>
      <c r="L3" s="14"/>
      <c r="M3" s="14"/>
      <c r="N3" s="14"/>
      <c r="O3" s="14"/>
      <c r="P3" s="15"/>
      <c r="Q3" s="11"/>
      <c r="R3" s="11"/>
      <c r="S3" s="11"/>
      <c r="T3" s="11"/>
      <c r="U3" s="11"/>
      <c r="V3" s="11"/>
      <c r="W3" s="11"/>
      <c r="X3" s="11"/>
      <c r="Y3" s="11"/>
      <c r="Z3" s="11"/>
      <c r="AA3" s="11"/>
      <c r="AB3" s="11"/>
      <c r="AC3" s="11"/>
      <c r="AD3" s="11"/>
      <c r="AE3" s="11"/>
      <c r="AF3" s="11"/>
      <c r="AG3" s="11"/>
      <c r="AH3" s="11"/>
      <c r="AI3" s="11"/>
      <c r="AJ3" s="11"/>
      <c r="AK3" s="11"/>
      <c r="AL3" s="11"/>
      <c r="AM3" s="11"/>
      <c r="AN3" s="11"/>
      <c r="AO3" s="11"/>
    </row>
    <row r="4" ht="10.5" hidden="1" customHeight="1" outlineLevel="1">
      <c r="A4" s="12"/>
      <c r="B4" s="62" t="s">
        <v>138</v>
      </c>
      <c r="C4" s="14"/>
      <c r="D4" s="14"/>
      <c r="E4" s="14"/>
      <c r="F4" s="14"/>
      <c r="G4" s="14"/>
      <c r="H4" s="14"/>
      <c r="I4" s="14"/>
      <c r="J4" s="14"/>
      <c r="K4" s="14"/>
      <c r="L4" s="14"/>
      <c r="M4" s="14"/>
      <c r="N4" s="14"/>
      <c r="O4" s="14"/>
      <c r="P4" s="15"/>
      <c r="Q4" s="11"/>
      <c r="R4" s="11"/>
      <c r="S4" s="11"/>
      <c r="T4" s="11"/>
      <c r="U4" s="11"/>
      <c r="V4" s="11"/>
      <c r="W4" s="11"/>
      <c r="X4" s="11"/>
      <c r="Y4" s="11"/>
      <c r="Z4" s="11"/>
      <c r="AA4" s="11"/>
      <c r="AB4" s="11"/>
      <c r="AC4" s="11"/>
      <c r="AD4" s="11"/>
      <c r="AE4" s="11"/>
      <c r="AF4" s="11"/>
      <c r="AG4" s="11"/>
      <c r="AH4" s="11"/>
      <c r="AI4" s="11"/>
      <c r="AJ4" s="11"/>
      <c r="AK4" s="11"/>
      <c r="AL4" s="11"/>
      <c r="AM4" s="11"/>
      <c r="AN4" s="11"/>
      <c r="AO4" s="11"/>
    </row>
    <row r="5" ht="22.5" hidden="1" customHeight="1" outlineLevel="1">
      <c r="A5" s="12"/>
      <c r="B5" s="13" t="s">
        <v>139</v>
      </c>
      <c r="C5" s="14"/>
      <c r="D5" s="14"/>
      <c r="E5" s="14"/>
      <c r="F5" s="14"/>
      <c r="G5" s="14"/>
      <c r="H5" s="14"/>
      <c r="I5" s="14"/>
      <c r="J5" s="14"/>
      <c r="K5" s="14"/>
      <c r="L5" s="14"/>
      <c r="M5" s="14"/>
      <c r="N5" s="14"/>
      <c r="O5" s="14"/>
      <c r="P5" s="15"/>
      <c r="Q5" s="11"/>
      <c r="R5" s="11"/>
      <c r="S5" s="11"/>
      <c r="T5" s="11"/>
      <c r="U5" s="11"/>
      <c r="V5" s="11"/>
      <c r="W5" s="11"/>
      <c r="X5" s="11"/>
      <c r="Y5" s="11"/>
      <c r="Z5" s="11"/>
      <c r="AA5" s="11"/>
      <c r="AB5" s="11"/>
      <c r="AC5" s="11"/>
      <c r="AD5" s="11"/>
      <c r="AE5" s="11"/>
      <c r="AF5" s="11"/>
      <c r="AG5" s="11"/>
      <c r="AH5" s="11"/>
      <c r="AI5" s="11"/>
      <c r="AJ5" s="11"/>
      <c r="AK5" s="11"/>
      <c r="AL5" s="11"/>
      <c r="AM5" s="11"/>
      <c r="AN5" s="11"/>
      <c r="AO5" s="11"/>
    </row>
    <row r="6" ht="13.5" hidden="1" customHeight="1" outlineLevel="1">
      <c r="A6" s="12"/>
      <c r="B6" s="11" t="s">
        <v>140</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ht="24.75" hidden="1" customHeight="1" outlineLevel="1">
      <c r="A7" s="12"/>
      <c r="B7" s="13" t="s">
        <v>141</v>
      </c>
      <c r="C7" s="14"/>
      <c r="D7" s="14"/>
      <c r="E7" s="14"/>
      <c r="F7" s="14"/>
      <c r="G7" s="14"/>
      <c r="H7" s="14"/>
      <c r="I7" s="14"/>
      <c r="J7" s="14"/>
      <c r="K7" s="14"/>
      <c r="L7" s="14"/>
      <c r="M7" s="14"/>
      <c r="N7" s="14"/>
      <c r="O7" s="14"/>
      <c r="P7" s="15"/>
      <c r="Q7" s="11"/>
      <c r="R7" s="11"/>
      <c r="S7" s="11"/>
      <c r="T7" s="11"/>
      <c r="U7" s="11"/>
      <c r="V7" s="11"/>
      <c r="W7" s="11"/>
      <c r="X7" s="11"/>
      <c r="Y7" s="11"/>
      <c r="Z7" s="11"/>
      <c r="AA7" s="11"/>
      <c r="AB7" s="11"/>
      <c r="AC7" s="11"/>
      <c r="AD7" s="11"/>
      <c r="AE7" s="11"/>
      <c r="AF7" s="11"/>
      <c r="AG7" s="11"/>
      <c r="AH7" s="11"/>
      <c r="AI7" s="11"/>
      <c r="AJ7" s="11"/>
      <c r="AK7" s="11"/>
      <c r="AL7" s="11"/>
      <c r="AM7" s="11"/>
      <c r="AN7" s="11"/>
      <c r="AO7" s="11"/>
    </row>
    <row r="8" ht="24.75" hidden="1" customHeight="1" outlineLevel="1">
      <c r="A8" s="12"/>
      <c r="B8" s="13" t="s">
        <v>142</v>
      </c>
      <c r="C8" s="14"/>
      <c r="D8" s="14"/>
      <c r="E8" s="14"/>
      <c r="F8" s="14"/>
      <c r="G8" s="14"/>
      <c r="H8" s="14"/>
      <c r="I8" s="14"/>
      <c r="J8" s="14"/>
      <c r="K8" s="14"/>
      <c r="L8" s="14"/>
      <c r="M8" s="14"/>
      <c r="N8" s="14"/>
      <c r="O8" s="14"/>
      <c r="P8" s="15"/>
      <c r="Q8" s="11"/>
      <c r="R8" s="11"/>
      <c r="S8" s="11"/>
      <c r="T8" s="11"/>
      <c r="U8" s="11"/>
      <c r="V8" s="11"/>
      <c r="W8" s="11"/>
      <c r="X8" s="11"/>
      <c r="Y8" s="11"/>
      <c r="Z8" s="11"/>
      <c r="AA8" s="11"/>
      <c r="AB8" s="11"/>
      <c r="AC8" s="11"/>
      <c r="AD8" s="11"/>
      <c r="AE8" s="11"/>
      <c r="AF8" s="11"/>
      <c r="AG8" s="11"/>
      <c r="AH8" s="11"/>
      <c r="AI8" s="11"/>
      <c r="AJ8" s="11"/>
      <c r="AK8" s="11"/>
      <c r="AL8" s="11"/>
      <c r="AM8" s="11"/>
      <c r="AN8" s="11"/>
      <c r="AO8" s="11"/>
    </row>
    <row r="9" ht="13.5" customHeight="1" collapsed="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ht="13.5" customHeight="1">
      <c r="A10" s="7"/>
      <c r="B10" s="7"/>
      <c r="C10" s="24" t="s">
        <v>18</v>
      </c>
      <c r="E10" s="24" t="s">
        <v>134</v>
      </c>
      <c r="F10" s="24" t="s">
        <v>19</v>
      </c>
      <c r="H10" s="24" t="s">
        <v>134</v>
      </c>
      <c r="I10" s="24" t="s">
        <v>20</v>
      </c>
      <c r="K10" s="24" t="s">
        <v>134</v>
      </c>
      <c r="L10" s="24" t="s">
        <v>21</v>
      </c>
      <c r="N10" s="24" t="s">
        <v>134</v>
      </c>
      <c r="O10" s="24" t="s">
        <v>22</v>
      </c>
      <c r="Q10" s="24" t="s">
        <v>134</v>
      </c>
      <c r="R10" s="24" t="s">
        <v>23</v>
      </c>
      <c r="T10" s="24" t="s">
        <v>134</v>
      </c>
      <c r="U10" s="24" t="s">
        <v>24</v>
      </c>
      <c r="W10" s="24" t="s">
        <v>134</v>
      </c>
      <c r="X10" s="24" t="s">
        <v>25</v>
      </c>
      <c r="Z10" s="24" t="s">
        <v>134</v>
      </c>
      <c r="AA10" s="24" t="s">
        <v>26</v>
      </c>
      <c r="AC10" s="24" t="s">
        <v>134</v>
      </c>
      <c r="AD10" s="24" t="s">
        <v>27</v>
      </c>
      <c r="AF10" s="24" t="s">
        <v>134</v>
      </c>
      <c r="AG10" s="24" t="s">
        <v>28</v>
      </c>
      <c r="AI10" s="24" t="s">
        <v>134</v>
      </c>
      <c r="AJ10" s="24" t="s">
        <v>29</v>
      </c>
      <c r="AL10" s="24" t="s">
        <v>134</v>
      </c>
      <c r="AM10" s="24" t="s">
        <v>30</v>
      </c>
      <c r="AO10" s="24" t="s">
        <v>134</v>
      </c>
    </row>
    <row r="11" ht="13.5" customHeight="1">
      <c r="A11" s="7"/>
      <c r="B11" s="37" t="s">
        <v>143</v>
      </c>
      <c r="C11" s="151" t="s">
        <v>144</v>
      </c>
      <c r="D11" s="151" t="s">
        <v>145</v>
      </c>
      <c r="E11" s="63">
        <f>'Cash Flow'!D18</f>
        <v>44046</v>
      </c>
      <c r="F11" s="151" t="s">
        <v>144</v>
      </c>
      <c r="G11" s="151" t="s">
        <v>145</v>
      </c>
      <c r="H11" s="63">
        <f>'Cash Flow'!E18</f>
        <v>44053</v>
      </c>
      <c r="I11" s="151" t="s">
        <v>144</v>
      </c>
      <c r="J11" s="151" t="s">
        <v>145</v>
      </c>
      <c r="K11" s="63">
        <f>'Cash Flow'!F18</f>
        <v>44060</v>
      </c>
      <c r="L11" s="151" t="s">
        <v>144</v>
      </c>
      <c r="M11" s="151" t="s">
        <v>145</v>
      </c>
      <c r="N11" s="63">
        <f>'Cash Flow'!G18</f>
        <v>44067</v>
      </c>
      <c r="O11" s="151" t="s">
        <v>144</v>
      </c>
      <c r="P11" s="151" t="s">
        <v>145</v>
      </c>
      <c r="Q11" s="63">
        <f>'Cash Flow'!H18</f>
        <v>44074</v>
      </c>
      <c r="R11" s="151" t="s">
        <v>144</v>
      </c>
      <c r="S11" s="151" t="s">
        <v>145</v>
      </c>
      <c r="T11" s="63">
        <f>'Cash Flow'!I18</f>
        <v>44081</v>
      </c>
      <c r="U11" s="151" t="s">
        <v>144</v>
      </c>
      <c r="V11" s="151" t="s">
        <v>145</v>
      </c>
      <c r="W11" s="63">
        <f>'Cash Flow'!J18</f>
        <v>44088</v>
      </c>
      <c r="X11" s="151" t="s">
        <v>144</v>
      </c>
      <c r="Y11" s="151" t="s">
        <v>145</v>
      </c>
      <c r="Z11" s="63">
        <f>'Cash Flow'!K18</f>
        <v>44095</v>
      </c>
      <c r="AA11" s="151" t="s">
        <v>144</v>
      </c>
      <c r="AB11" s="151" t="s">
        <v>145</v>
      </c>
      <c r="AC11" s="63">
        <f>'Cash Flow'!L18</f>
        <v>44102</v>
      </c>
      <c r="AD11" s="151" t="s">
        <v>144</v>
      </c>
      <c r="AE11" s="151" t="s">
        <v>145</v>
      </c>
      <c r="AF11" s="63">
        <f>'Cash Flow'!M18</f>
        <v>44109</v>
      </c>
      <c r="AG11" s="151" t="s">
        <v>144</v>
      </c>
      <c r="AH11" s="151" t="s">
        <v>145</v>
      </c>
      <c r="AI11" s="63">
        <f>'Cash Flow'!N18</f>
        <v>44116</v>
      </c>
      <c r="AJ11" s="151" t="s">
        <v>144</v>
      </c>
      <c r="AK11" s="151" t="s">
        <v>145</v>
      </c>
      <c r="AL11" s="63">
        <f>'Cash Flow'!O18</f>
        <v>44123</v>
      </c>
      <c r="AM11" s="151" t="s">
        <v>144</v>
      </c>
      <c r="AN11" s="151" t="s">
        <v>145</v>
      </c>
      <c r="AO11" s="63">
        <f>'Cash Flow'!P18</f>
        <v>44130</v>
      </c>
    </row>
    <row r="12" ht="13.5" customHeight="1">
      <c r="A12" s="40">
        <v>2.0</v>
      </c>
      <c r="B12" s="26" t="s">
        <v>146</v>
      </c>
      <c r="C12" s="26">
        <v>40.0</v>
      </c>
      <c r="D12" s="152">
        <v>12.75</v>
      </c>
      <c r="E12" s="39">
        <f t="shared" ref="E12:E21" si="1">D12*C12</f>
        <v>510</v>
      </c>
      <c r="F12" s="26">
        <v>40.0</v>
      </c>
      <c r="G12" s="152">
        <v>12.75</v>
      </c>
      <c r="H12" s="39">
        <f t="shared" ref="H12:H21" si="2">G12*F12</f>
        <v>510</v>
      </c>
      <c r="I12" s="26">
        <v>40.0</v>
      </c>
      <c r="J12" s="152">
        <v>12.75</v>
      </c>
      <c r="K12" s="39">
        <f t="shared" ref="K12:K21" si="3">J12*I12</f>
        <v>510</v>
      </c>
      <c r="L12" s="26">
        <v>40.0</v>
      </c>
      <c r="M12" s="152">
        <v>12.75</v>
      </c>
      <c r="N12" s="39">
        <f t="shared" ref="N12:N21" si="4">M12*L12</f>
        <v>510</v>
      </c>
      <c r="O12" s="26">
        <v>40.0</v>
      </c>
      <c r="P12" s="152">
        <v>12.75</v>
      </c>
      <c r="Q12" s="39">
        <f t="shared" ref="Q12:Q21" si="5">P12*O12</f>
        <v>510</v>
      </c>
      <c r="R12" s="26">
        <v>40.0</v>
      </c>
      <c r="S12" s="152">
        <v>12.75</v>
      </c>
      <c r="T12" s="39">
        <f t="shared" ref="T12:T21" si="6">S12*R12</f>
        <v>510</v>
      </c>
      <c r="U12" s="26">
        <v>40.0</v>
      </c>
      <c r="V12" s="152">
        <v>12.75</v>
      </c>
      <c r="W12" s="39">
        <f t="shared" ref="W12:W21" si="7">V12*U12</f>
        <v>510</v>
      </c>
      <c r="X12" s="26">
        <v>40.0</v>
      </c>
      <c r="Y12" s="152">
        <v>12.75</v>
      </c>
      <c r="Z12" s="39">
        <f t="shared" ref="Z12:Z21" si="8">Y12*X12</f>
        <v>510</v>
      </c>
      <c r="AA12" s="26">
        <v>40.0</v>
      </c>
      <c r="AB12" s="152">
        <v>12.75</v>
      </c>
      <c r="AC12" s="39">
        <f t="shared" ref="AC12:AC21" si="9">AB12*AA12</f>
        <v>510</v>
      </c>
      <c r="AD12" s="26">
        <v>40.0</v>
      </c>
      <c r="AE12" s="152">
        <v>12.75</v>
      </c>
      <c r="AF12" s="39">
        <f t="shared" ref="AF12:AF21" si="10">AE12*AD12</f>
        <v>510</v>
      </c>
      <c r="AG12" s="26">
        <v>40.0</v>
      </c>
      <c r="AH12" s="152">
        <v>12.75</v>
      </c>
      <c r="AI12" s="39">
        <f t="shared" ref="AI12:AI21" si="11">AH12*AG12</f>
        <v>510</v>
      </c>
      <c r="AJ12" s="26">
        <v>40.0</v>
      </c>
      <c r="AK12" s="152">
        <v>12.75</v>
      </c>
      <c r="AL12" s="39">
        <f t="shared" ref="AL12:AL21" si="12">AK12*AJ12</f>
        <v>510</v>
      </c>
      <c r="AM12" s="26">
        <v>40.0</v>
      </c>
      <c r="AN12" s="152">
        <v>12.75</v>
      </c>
      <c r="AO12" s="39">
        <f t="shared" ref="AO12:AO21" si="13">AN12*AM12</f>
        <v>510</v>
      </c>
    </row>
    <row r="13" ht="13.5" customHeight="1">
      <c r="A13" s="7"/>
      <c r="B13" s="26" t="s">
        <v>147</v>
      </c>
      <c r="C13" s="26">
        <v>40.0</v>
      </c>
      <c r="D13" s="152">
        <v>13.25</v>
      </c>
      <c r="E13" s="39">
        <f t="shared" si="1"/>
        <v>530</v>
      </c>
      <c r="F13" s="26">
        <v>40.0</v>
      </c>
      <c r="G13" s="152">
        <v>13.25</v>
      </c>
      <c r="H13" s="39">
        <f t="shared" si="2"/>
        <v>530</v>
      </c>
      <c r="I13" s="26">
        <v>40.0</v>
      </c>
      <c r="J13" s="152">
        <v>13.25</v>
      </c>
      <c r="K13" s="39">
        <f t="shared" si="3"/>
        <v>530</v>
      </c>
      <c r="L13" s="26">
        <v>40.0</v>
      </c>
      <c r="M13" s="152">
        <v>13.25</v>
      </c>
      <c r="N13" s="39">
        <f t="shared" si="4"/>
        <v>530</v>
      </c>
      <c r="O13" s="26">
        <v>40.0</v>
      </c>
      <c r="P13" s="152">
        <v>13.25</v>
      </c>
      <c r="Q13" s="39">
        <f t="shared" si="5"/>
        <v>530</v>
      </c>
      <c r="R13" s="26">
        <v>40.0</v>
      </c>
      <c r="S13" s="152">
        <v>13.25</v>
      </c>
      <c r="T13" s="39">
        <f t="shared" si="6"/>
        <v>530</v>
      </c>
      <c r="U13" s="26">
        <v>40.0</v>
      </c>
      <c r="V13" s="152">
        <v>13.25</v>
      </c>
      <c r="W13" s="39">
        <f t="shared" si="7"/>
        <v>530</v>
      </c>
      <c r="X13" s="26">
        <v>40.0</v>
      </c>
      <c r="Y13" s="152">
        <v>13.25</v>
      </c>
      <c r="Z13" s="39">
        <f t="shared" si="8"/>
        <v>530</v>
      </c>
      <c r="AA13" s="26">
        <v>40.0</v>
      </c>
      <c r="AB13" s="152">
        <v>13.25</v>
      </c>
      <c r="AC13" s="39">
        <f t="shared" si="9"/>
        <v>530</v>
      </c>
      <c r="AD13" s="26">
        <v>40.0</v>
      </c>
      <c r="AE13" s="152">
        <v>13.25</v>
      </c>
      <c r="AF13" s="39">
        <f t="shared" si="10"/>
        <v>530</v>
      </c>
      <c r="AG13" s="26">
        <v>40.0</v>
      </c>
      <c r="AH13" s="152">
        <v>13.25</v>
      </c>
      <c r="AI13" s="39">
        <f t="shared" si="11"/>
        <v>530</v>
      </c>
      <c r="AJ13" s="26">
        <v>40.0</v>
      </c>
      <c r="AK13" s="152">
        <v>13.25</v>
      </c>
      <c r="AL13" s="39">
        <f t="shared" si="12"/>
        <v>530</v>
      </c>
      <c r="AM13" s="26">
        <v>40.0</v>
      </c>
      <c r="AN13" s="152">
        <v>13.25</v>
      </c>
      <c r="AO13" s="39">
        <f t="shared" si="13"/>
        <v>530</v>
      </c>
    </row>
    <row r="14" ht="13.5" customHeight="1">
      <c r="A14" s="7"/>
      <c r="B14" s="26" t="s">
        <v>148</v>
      </c>
      <c r="C14" s="26">
        <v>40.0</v>
      </c>
      <c r="D14" s="152">
        <v>12.75</v>
      </c>
      <c r="E14" s="39">
        <f t="shared" si="1"/>
        <v>510</v>
      </c>
      <c r="F14" s="26">
        <v>40.0</v>
      </c>
      <c r="G14" s="152">
        <v>12.75</v>
      </c>
      <c r="H14" s="39">
        <f t="shared" si="2"/>
        <v>510</v>
      </c>
      <c r="I14" s="26">
        <v>40.0</v>
      </c>
      <c r="J14" s="152">
        <v>12.75</v>
      </c>
      <c r="K14" s="39">
        <f t="shared" si="3"/>
        <v>510</v>
      </c>
      <c r="L14" s="26">
        <v>40.0</v>
      </c>
      <c r="M14" s="152">
        <v>12.75</v>
      </c>
      <c r="N14" s="39">
        <f t="shared" si="4"/>
        <v>510</v>
      </c>
      <c r="O14" s="26">
        <v>40.0</v>
      </c>
      <c r="P14" s="152">
        <v>12.75</v>
      </c>
      <c r="Q14" s="39">
        <f t="shared" si="5"/>
        <v>510</v>
      </c>
      <c r="R14" s="26">
        <v>40.0</v>
      </c>
      <c r="S14" s="152">
        <v>12.75</v>
      </c>
      <c r="T14" s="39">
        <f t="shared" si="6"/>
        <v>510</v>
      </c>
      <c r="U14" s="26">
        <v>40.0</v>
      </c>
      <c r="V14" s="152">
        <v>12.75</v>
      </c>
      <c r="W14" s="39">
        <f t="shared" si="7"/>
        <v>510</v>
      </c>
      <c r="X14" s="26">
        <v>40.0</v>
      </c>
      <c r="Y14" s="152">
        <v>12.75</v>
      </c>
      <c r="Z14" s="39">
        <f t="shared" si="8"/>
        <v>510</v>
      </c>
      <c r="AA14" s="26">
        <v>40.0</v>
      </c>
      <c r="AB14" s="152">
        <v>12.75</v>
      </c>
      <c r="AC14" s="39">
        <f t="shared" si="9"/>
        <v>510</v>
      </c>
      <c r="AD14" s="26">
        <v>40.0</v>
      </c>
      <c r="AE14" s="152">
        <v>12.75</v>
      </c>
      <c r="AF14" s="39">
        <f t="shared" si="10"/>
        <v>510</v>
      </c>
      <c r="AG14" s="26">
        <v>40.0</v>
      </c>
      <c r="AH14" s="152">
        <v>12.75</v>
      </c>
      <c r="AI14" s="39">
        <f t="shared" si="11"/>
        <v>510</v>
      </c>
      <c r="AJ14" s="26">
        <v>40.0</v>
      </c>
      <c r="AK14" s="152">
        <v>12.75</v>
      </c>
      <c r="AL14" s="39">
        <f t="shared" si="12"/>
        <v>510</v>
      </c>
      <c r="AM14" s="26">
        <v>40.0</v>
      </c>
      <c r="AN14" s="152">
        <v>12.75</v>
      </c>
      <c r="AO14" s="39">
        <f t="shared" si="13"/>
        <v>510</v>
      </c>
    </row>
    <row r="15" ht="13.5" customHeight="1">
      <c r="A15" s="7"/>
      <c r="B15" s="26" t="s">
        <v>149</v>
      </c>
      <c r="C15" s="26">
        <v>40.0</v>
      </c>
      <c r="D15" s="152">
        <v>12.75</v>
      </c>
      <c r="E15" s="39">
        <f t="shared" si="1"/>
        <v>510</v>
      </c>
      <c r="F15" s="26">
        <v>40.0</v>
      </c>
      <c r="G15" s="152">
        <v>12.75</v>
      </c>
      <c r="H15" s="39">
        <f t="shared" si="2"/>
        <v>510</v>
      </c>
      <c r="I15" s="26">
        <v>40.0</v>
      </c>
      <c r="J15" s="152">
        <v>12.75</v>
      </c>
      <c r="K15" s="39">
        <f t="shared" si="3"/>
        <v>510</v>
      </c>
      <c r="L15" s="26">
        <v>40.0</v>
      </c>
      <c r="M15" s="152">
        <v>12.75</v>
      </c>
      <c r="N15" s="39">
        <f t="shared" si="4"/>
        <v>510</v>
      </c>
      <c r="O15" s="26">
        <v>40.0</v>
      </c>
      <c r="P15" s="152">
        <v>12.75</v>
      </c>
      <c r="Q15" s="39">
        <f t="shared" si="5"/>
        <v>510</v>
      </c>
      <c r="R15" s="26">
        <v>40.0</v>
      </c>
      <c r="S15" s="152">
        <v>12.75</v>
      </c>
      <c r="T15" s="39">
        <f t="shared" si="6"/>
        <v>510</v>
      </c>
      <c r="U15" s="26">
        <v>40.0</v>
      </c>
      <c r="V15" s="152">
        <v>12.75</v>
      </c>
      <c r="W15" s="39">
        <f t="shared" si="7"/>
        <v>510</v>
      </c>
      <c r="X15" s="26">
        <v>40.0</v>
      </c>
      <c r="Y15" s="152">
        <v>12.75</v>
      </c>
      <c r="Z15" s="39">
        <f t="shared" si="8"/>
        <v>510</v>
      </c>
      <c r="AA15" s="26">
        <v>40.0</v>
      </c>
      <c r="AB15" s="152">
        <v>12.75</v>
      </c>
      <c r="AC15" s="39">
        <f t="shared" si="9"/>
        <v>510</v>
      </c>
      <c r="AD15" s="26">
        <v>40.0</v>
      </c>
      <c r="AE15" s="152">
        <v>12.75</v>
      </c>
      <c r="AF15" s="39">
        <f t="shared" si="10"/>
        <v>510</v>
      </c>
      <c r="AG15" s="26">
        <v>40.0</v>
      </c>
      <c r="AH15" s="152">
        <v>12.75</v>
      </c>
      <c r="AI15" s="39">
        <f t="shared" si="11"/>
        <v>510</v>
      </c>
      <c r="AJ15" s="26">
        <v>40.0</v>
      </c>
      <c r="AK15" s="152">
        <v>12.75</v>
      </c>
      <c r="AL15" s="39">
        <f t="shared" si="12"/>
        <v>510</v>
      </c>
      <c r="AM15" s="26">
        <v>40.0</v>
      </c>
      <c r="AN15" s="152">
        <v>12.75</v>
      </c>
      <c r="AO15" s="39">
        <f t="shared" si="13"/>
        <v>510</v>
      </c>
    </row>
    <row r="16" ht="13.5" customHeight="1">
      <c r="A16" s="7"/>
      <c r="B16" s="26" t="s">
        <v>150</v>
      </c>
      <c r="C16" s="26">
        <v>32.0</v>
      </c>
      <c r="D16" s="152">
        <v>10.5</v>
      </c>
      <c r="E16" s="39">
        <f t="shared" si="1"/>
        <v>336</v>
      </c>
      <c r="F16" s="26">
        <v>32.0</v>
      </c>
      <c r="G16" s="152">
        <v>10.5</v>
      </c>
      <c r="H16" s="39">
        <f t="shared" si="2"/>
        <v>336</v>
      </c>
      <c r="I16" s="26">
        <v>32.0</v>
      </c>
      <c r="J16" s="152">
        <v>10.5</v>
      </c>
      <c r="K16" s="39">
        <f t="shared" si="3"/>
        <v>336</v>
      </c>
      <c r="L16" s="26">
        <v>32.0</v>
      </c>
      <c r="M16" s="152">
        <v>10.5</v>
      </c>
      <c r="N16" s="39">
        <f t="shared" si="4"/>
        <v>336</v>
      </c>
      <c r="O16" s="26">
        <v>32.0</v>
      </c>
      <c r="P16" s="152">
        <v>10.5</v>
      </c>
      <c r="Q16" s="39">
        <f t="shared" si="5"/>
        <v>336</v>
      </c>
      <c r="R16" s="26">
        <v>40.0</v>
      </c>
      <c r="S16" s="152">
        <v>10.5</v>
      </c>
      <c r="T16" s="39">
        <f t="shared" si="6"/>
        <v>420</v>
      </c>
      <c r="U16" s="26">
        <v>40.0</v>
      </c>
      <c r="V16" s="152">
        <v>10.5</v>
      </c>
      <c r="W16" s="39">
        <f t="shared" si="7"/>
        <v>420</v>
      </c>
      <c r="X16" s="26">
        <v>40.0</v>
      </c>
      <c r="Y16" s="152">
        <v>10.5</v>
      </c>
      <c r="Z16" s="39">
        <f t="shared" si="8"/>
        <v>420</v>
      </c>
      <c r="AA16" s="26">
        <v>40.0</v>
      </c>
      <c r="AB16" s="152">
        <v>10.5</v>
      </c>
      <c r="AC16" s="39">
        <f t="shared" si="9"/>
        <v>420</v>
      </c>
      <c r="AD16" s="26">
        <v>40.0</v>
      </c>
      <c r="AE16" s="152">
        <v>10.5</v>
      </c>
      <c r="AF16" s="39">
        <f t="shared" si="10"/>
        <v>420</v>
      </c>
      <c r="AG16" s="26">
        <v>40.0</v>
      </c>
      <c r="AH16" s="152">
        <v>10.5</v>
      </c>
      <c r="AI16" s="39">
        <f t="shared" si="11"/>
        <v>420</v>
      </c>
      <c r="AJ16" s="26">
        <v>40.0</v>
      </c>
      <c r="AK16" s="152">
        <v>10.5</v>
      </c>
      <c r="AL16" s="39">
        <f t="shared" si="12"/>
        <v>420</v>
      </c>
      <c r="AM16" s="26">
        <v>40.0</v>
      </c>
      <c r="AN16" s="152">
        <v>10.5</v>
      </c>
      <c r="AO16" s="39">
        <f t="shared" si="13"/>
        <v>420</v>
      </c>
    </row>
    <row r="17" ht="13.5" customHeight="1">
      <c r="A17" s="7"/>
      <c r="B17" s="26" t="s">
        <v>151</v>
      </c>
      <c r="C17" s="26">
        <v>20.0</v>
      </c>
      <c r="D17" s="152">
        <v>9.75</v>
      </c>
      <c r="E17" s="39">
        <f t="shared" si="1"/>
        <v>195</v>
      </c>
      <c r="F17" s="26">
        <v>20.0</v>
      </c>
      <c r="G17" s="152">
        <v>9.75</v>
      </c>
      <c r="H17" s="39">
        <f t="shared" si="2"/>
        <v>195</v>
      </c>
      <c r="I17" s="26">
        <v>20.0</v>
      </c>
      <c r="J17" s="152">
        <v>9.75</v>
      </c>
      <c r="K17" s="39">
        <f t="shared" si="3"/>
        <v>195</v>
      </c>
      <c r="L17" s="26">
        <v>20.0</v>
      </c>
      <c r="M17" s="152">
        <v>9.75</v>
      </c>
      <c r="N17" s="39">
        <f t="shared" si="4"/>
        <v>195</v>
      </c>
      <c r="O17" s="26">
        <v>20.0</v>
      </c>
      <c r="P17" s="152">
        <v>9.75</v>
      </c>
      <c r="Q17" s="39">
        <f t="shared" si="5"/>
        <v>195</v>
      </c>
      <c r="R17" s="26">
        <v>30.0</v>
      </c>
      <c r="S17" s="152">
        <v>9.75</v>
      </c>
      <c r="T17" s="39">
        <f t="shared" si="6"/>
        <v>292.5</v>
      </c>
      <c r="U17" s="26">
        <v>30.0</v>
      </c>
      <c r="V17" s="152">
        <v>9.75</v>
      </c>
      <c r="W17" s="39">
        <f t="shared" si="7"/>
        <v>292.5</v>
      </c>
      <c r="X17" s="26">
        <v>30.0</v>
      </c>
      <c r="Y17" s="152">
        <v>9.75</v>
      </c>
      <c r="Z17" s="39">
        <f t="shared" si="8"/>
        <v>292.5</v>
      </c>
      <c r="AA17" s="26">
        <v>30.0</v>
      </c>
      <c r="AB17" s="152">
        <v>9.75</v>
      </c>
      <c r="AC17" s="39">
        <f t="shared" si="9"/>
        <v>292.5</v>
      </c>
      <c r="AD17" s="26">
        <v>30.0</v>
      </c>
      <c r="AE17" s="152">
        <v>9.75</v>
      </c>
      <c r="AF17" s="39">
        <f t="shared" si="10"/>
        <v>292.5</v>
      </c>
      <c r="AG17" s="26">
        <v>30.0</v>
      </c>
      <c r="AH17" s="152">
        <v>9.75</v>
      </c>
      <c r="AI17" s="39">
        <f t="shared" si="11"/>
        <v>292.5</v>
      </c>
      <c r="AJ17" s="26">
        <v>30.0</v>
      </c>
      <c r="AK17" s="152">
        <v>9.75</v>
      </c>
      <c r="AL17" s="39">
        <f t="shared" si="12"/>
        <v>292.5</v>
      </c>
      <c r="AM17" s="26">
        <v>30.0</v>
      </c>
      <c r="AN17" s="152">
        <v>9.75</v>
      </c>
      <c r="AO17" s="39">
        <f t="shared" si="13"/>
        <v>292.5</v>
      </c>
    </row>
    <row r="18" ht="13.5" customHeight="1">
      <c r="A18" s="7"/>
      <c r="B18" s="26" t="s">
        <v>152</v>
      </c>
      <c r="C18" s="26">
        <v>40.0</v>
      </c>
      <c r="D18" s="152">
        <v>21.0</v>
      </c>
      <c r="E18" s="39">
        <f t="shared" si="1"/>
        <v>840</v>
      </c>
      <c r="F18" s="26">
        <v>40.0</v>
      </c>
      <c r="G18" s="152">
        <v>21.0</v>
      </c>
      <c r="H18" s="39">
        <f t="shared" si="2"/>
        <v>840</v>
      </c>
      <c r="I18" s="26">
        <v>40.0</v>
      </c>
      <c r="J18" s="152">
        <v>21.0</v>
      </c>
      <c r="K18" s="39">
        <f t="shared" si="3"/>
        <v>840</v>
      </c>
      <c r="L18" s="26">
        <v>40.0</v>
      </c>
      <c r="M18" s="152">
        <v>21.0</v>
      </c>
      <c r="N18" s="39">
        <f t="shared" si="4"/>
        <v>840</v>
      </c>
      <c r="O18" s="26">
        <v>40.0</v>
      </c>
      <c r="P18" s="152">
        <v>21.0</v>
      </c>
      <c r="Q18" s="39">
        <f t="shared" si="5"/>
        <v>840</v>
      </c>
      <c r="R18" s="26">
        <v>40.0</v>
      </c>
      <c r="S18" s="152">
        <v>21.0</v>
      </c>
      <c r="T18" s="39">
        <f t="shared" si="6"/>
        <v>840</v>
      </c>
      <c r="U18" s="26">
        <v>40.0</v>
      </c>
      <c r="V18" s="152">
        <v>21.0</v>
      </c>
      <c r="W18" s="39">
        <f t="shared" si="7"/>
        <v>840</v>
      </c>
      <c r="X18" s="26">
        <v>40.0</v>
      </c>
      <c r="Y18" s="152">
        <v>21.0</v>
      </c>
      <c r="Z18" s="39">
        <f t="shared" si="8"/>
        <v>840</v>
      </c>
      <c r="AA18" s="26">
        <v>40.0</v>
      </c>
      <c r="AB18" s="152">
        <v>21.0</v>
      </c>
      <c r="AC18" s="39">
        <f t="shared" si="9"/>
        <v>840</v>
      </c>
      <c r="AD18" s="26">
        <v>40.0</v>
      </c>
      <c r="AE18" s="152">
        <v>21.0</v>
      </c>
      <c r="AF18" s="39">
        <f t="shared" si="10"/>
        <v>840</v>
      </c>
      <c r="AG18" s="26">
        <v>40.0</v>
      </c>
      <c r="AH18" s="152">
        <v>21.0</v>
      </c>
      <c r="AI18" s="39">
        <f t="shared" si="11"/>
        <v>840</v>
      </c>
      <c r="AJ18" s="26">
        <v>40.0</v>
      </c>
      <c r="AK18" s="152">
        <v>21.0</v>
      </c>
      <c r="AL18" s="39">
        <f t="shared" si="12"/>
        <v>840</v>
      </c>
      <c r="AM18" s="26">
        <v>40.0</v>
      </c>
      <c r="AN18" s="152">
        <v>21.0</v>
      </c>
      <c r="AO18" s="39">
        <f t="shared" si="13"/>
        <v>840</v>
      </c>
    </row>
    <row r="19" ht="13.5" customHeight="1">
      <c r="A19" s="7"/>
      <c r="B19" s="26" t="s">
        <v>153</v>
      </c>
      <c r="C19" s="26">
        <v>0.0</v>
      </c>
      <c r="D19" s="152">
        <v>0.0</v>
      </c>
      <c r="E19" s="39">
        <f t="shared" si="1"/>
        <v>0</v>
      </c>
      <c r="F19" s="26">
        <v>0.0</v>
      </c>
      <c r="G19" s="152">
        <v>0.0</v>
      </c>
      <c r="H19" s="39">
        <f t="shared" si="2"/>
        <v>0</v>
      </c>
      <c r="I19" s="26">
        <v>0.0</v>
      </c>
      <c r="J19" s="152">
        <v>0.0</v>
      </c>
      <c r="K19" s="39">
        <f t="shared" si="3"/>
        <v>0</v>
      </c>
      <c r="L19" s="26">
        <v>0.0</v>
      </c>
      <c r="M19" s="152">
        <v>0.0</v>
      </c>
      <c r="N19" s="39">
        <f t="shared" si="4"/>
        <v>0</v>
      </c>
      <c r="O19" s="26">
        <v>0.0</v>
      </c>
      <c r="P19" s="152">
        <v>0.0</v>
      </c>
      <c r="Q19" s="39">
        <f t="shared" si="5"/>
        <v>0</v>
      </c>
      <c r="R19" s="26">
        <v>10.0</v>
      </c>
      <c r="S19" s="152">
        <v>8.5</v>
      </c>
      <c r="T19" s="39">
        <f t="shared" si="6"/>
        <v>85</v>
      </c>
      <c r="U19" s="26">
        <v>10.0</v>
      </c>
      <c r="V19" s="152">
        <v>8.5</v>
      </c>
      <c r="W19" s="39">
        <f t="shared" si="7"/>
        <v>85</v>
      </c>
      <c r="X19" s="26">
        <v>10.0</v>
      </c>
      <c r="Y19" s="152">
        <v>8.5</v>
      </c>
      <c r="Z19" s="39">
        <f t="shared" si="8"/>
        <v>85</v>
      </c>
      <c r="AA19" s="26">
        <v>10.0</v>
      </c>
      <c r="AB19" s="152">
        <v>8.5</v>
      </c>
      <c r="AC19" s="39">
        <f t="shared" si="9"/>
        <v>85</v>
      </c>
      <c r="AD19" s="26">
        <v>10.0</v>
      </c>
      <c r="AE19" s="152">
        <v>8.5</v>
      </c>
      <c r="AF19" s="39">
        <f t="shared" si="10"/>
        <v>85</v>
      </c>
      <c r="AG19" s="26">
        <v>10.0</v>
      </c>
      <c r="AH19" s="152">
        <v>8.5</v>
      </c>
      <c r="AI19" s="39">
        <f t="shared" si="11"/>
        <v>85</v>
      </c>
      <c r="AJ19" s="26">
        <v>10.0</v>
      </c>
      <c r="AK19" s="152">
        <v>8.5</v>
      </c>
      <c r="AL19" s="39">
        <f t="shared" si="12"/>
        <v>85</v>
      </c>
      <c r="AM19" s="26">
        <v>10.0</v>
      </c>
      <c r="AN19" s="152">
        <v>8.5</v>
      </c>
      <c r="AO19" s="39">
        <f t="shared" si="13"/>
        <v>85</v>
      </c>
    </row>
    <row r="20" ht="13.5" customHeight="1">
      <c r="A20" s="7"/>
      <c r="B20" s="26" t="s">
        <v>154</v>
      </c>
      <c r="C20" s="26">
        <v>0.0</v>
      </c>
      <c r="D20" s="152">
        <v>0.0</v>
      </c>
      <c r="E20" s="39">
        <f t="shared" si="1"/>
        <v>0</v>
      </c>
      <c r="F20" s="26">
        <v>0.0</v>
      </c>
      <c r="G20" s="152">
        <v>0.0</v>
      </c>
      <c r="H20" s="39">
        <f t="shared" si="2"/>
        <v>0</v>
      </c>
      <c r="I20" s="26">
        <v>0.0</v>
      </c>
      <c r="J20" s="152">
        <v>0.0</v>
      </c>
      <c r="K20" s="39">
        <f t="shared" si="3"/>
        <v>0</v>
      </c>
      <c r="L20" s="26">
        <v>0.0</v>
      </c>
      <c r="M20" s="152">
        <v>0.0</v>
      </c>
      <c r="N20" s="39">
        <f t="shared" si="4"/>
        <v>0</v>
      </c>
      <c r="O20" s="26">
        <v>0.0</v>
      </c>
      <c r="P20" s="152">
        <v>0.0</v>
      </c>
      <c r="Q20" s="39">
        <f t="shared" si="5"/>
        <v>0</v>
      </c>
      <c r="R20" s="26">
        <v>0.0</v>
      </c>
      <c r="S20" s="152">
        <v>0.0</v>
      </c>
      <c r="T20" s="39">
        <f t="shared" si="6"/>
        <v>0</v>
      </c>
      <c r="U20" s="26">
        <v>0.0</v>
      </c>
      <c r="V20" s="152">
        <v>0.0</v>
      </c>
      <c r="W20" s="39">
        <f t="shared" si="7"/>
        <v>0</v>
      </c>
      <c r="X20" s="26">
        <v>0.0</v>
      </c>
      <c r="Y20" s="152">
        <v>0.0</v>
      </c>
      <c r="Z20" s="39">
        <f t="shared" si="8"/>
        <v>0</v>
      </c>
      <c r="AA20" s="26">
        <v>0.0</v>
      </c>
      <c r="AB20" s="152">
        <v>0.0</v>
      </c>
      <c r="AC20" s="39">
        <f t="shared" si="9"/>
        <v>0</v>
      </c>
      <c r="AD20" s="26">
        <v>0.0</v>
      </c>
      <c r="AE20" s="152">
        <v>0.0</v>
      </c>
      <c r="AF20" s="39">
        <f t="shared" si="10"/>
        <v>0</v>
      </c>
      <c r="AG20" s="26">
        <v>0.0</v>
      </c>
      <c r="AH20" s="152">
        <v>0.0</v>
      </c>
      <c r="AI20" s="39">
        <f t="shared" si="11"/>
        <v>0</v>
      </c>
      <c r="AJ20" s="26">
        <v>0.0</v>
      </c>
      <c r="AK20" s="152">
        <v>0.0</v>
      </c>
      <c r="AL20" s="39">
        <f t="shared" si="12"/>
        <v>0</v>
      </c>
      <c r="AM20" s="26">
        <v>0.0</v>
      </c>
      <c r="AN20" s="152">
        <v>0.0</v>
      </c>
      <c r="AO20" s="39">
        <f t="shared" si="13"/>
        <v>0</v>
      </c>
    </row>
    <row r="21" ht="13.5" customHeight="1">
      <c r="A21" s="7"/>
      <c r="B21" s="26" t="s">
        <v>155</v>
      </c>
      <c r="C21" s="26">
        <v>0.0</v>
      </c>
      <c r="D21" s="152">
        <v>0.0</v>
      </c>
      <c r="E21" s="39">
        <f t="shared" si="1"/>
        <v>0</v>
      </c>
      <c r="F21" s="26">
        <v>0.0</v>
      </c>
      <c r="G21" s="152">
        <v>0.0</v>
      </c>
      <c r="H21" s="39">
        <f t="shared" si="2"/>
        <v>0</v>
      </c>
      <c r="I21" s="26">
        <v>0.0</v>
      </c>
      <c r="J21" s="152">
        <v>0.0</v>
      </c>
      <c r="K21" s="39">
        <f t="shared" si="3"/>
        <v>0</v>
      </c>
      <c r="L21" s="26">
        <v>0.0</v>
      </c>
      <c r="M21" s="152">
        <v>0.0</v>
      </c>
      <c r="N21" s="39">
        <f t="shared" si="4"/>
        <v>0</v>
      </c>
      <c r="O21" s="26">
        <v>0.0</v>
      </c>
      <c r="P21" s="152">
        <v>0.0</v>
      </c>
      <c r="Q21" s="39">
        <f t="shared" si="5"/>
        <v>0</v>
      </c>
      <c r="R21" s="26">
        <v>0.0</v>
      </c>
      <c r="S21" s="152">
        <v>0.0</v>
      </c>
      <c r="T21" s="39">
        <f t="shared" si="6"/>
        <v>0</v>
      </c>
      <c r="U21" s="26">
        <v>0.0</v>
      </c>
      <c r="V21" s="152">
        <v>0.0</v>
      </c>
      <c r="W21" s="39">
        <f t="shared" si="7"/>
        <v>0</v>
      </c>
      <c r="X21" s="26">
        <v>0.0</v>
      </c>
      <c r="Y21" s="152">
        <v>0.0</v>
      </c>
      <c r="Z21" s="39">
        <f t="shared" si="8"/>
        <v>0</v>
      </c>
      <c r="AA21" s="26">
        <v>0.0</v>
      </c>
      <c r="AB21" s="152">
        <v>0.0</v>
      </c>
      <c r="AC21" s="39">
        <f t="shared" si="9"/>
        <v>0</v>
      </c>
      <c r="AD21" s="26">
        <v>0.0</v>
      </c>
      <c r="AE21" s="152">
        <v>0.0</v>
      </c>
      <c r="AF21" s="39">
        <f t="shared" si="10"/>
        <v>0</v>
      </c>
      <c r="AG21" s="26">
        <v>0.0</v>
      </c>
      <c r="AH21" s="152">
        <v>0.0</v>
      </c>
      <c r="AI21" s="39">
        <f t="shared" si="11"/>
        <v>0</v>
      </c>
      <c r="AJ21" s="26">
        <v>0.0</v>
      </c>
      <c r="AK21" s="152">
        <v>0.0</v>
      </c>
      <c r="AL21" s="39">
        <f t="shared" si="12"/>
        <v>0</v>
      </c>
      <c r="AM21" s="26">
        <v>0.0</v>
      </c>
      <c r="AN21" s="152">
        <v>0.0</v>
      </c>
      <c r="AO21" s="39">
        <f t="shared" si="13"/>
        <v>0</v>
      </c>
    </row>
    <row r="22" ht="13.5" customHeight="1">
      <c r="A22" s="7"/>
      <c r="B22" s="43" t="s">
        <v>156</v>
      </c>
      <c r="C22" s="56"/>
      <c r="D22" s="56"/>
      <c r="E22" s="44"/>
      <c r="F22" s="56"/>
      <c r="G22" s="56"/>
      <c r="H22" s="44"/>
      <c r="I22" s="56"/>
      <c r="J22" s="56"/>
      <c r="K22" s="44"/>
      <c r="L22" s="56"/>
      <c r="M22" s="56"/>
      <c r="N22" s="44"/>
      <c r="O22" s="56"/>
      <c r="P22" s="56"/>
      <c r="Q22" s="44"/>
      <c r="R22" s="56"/>
      <c r="S22" s="56"/>
      <c r="T22" s="44"/>
      <c r="U22" s="56"/>
      <c r="V22" s="56"/>
      <c r="W22" s="44"/>
      <c r="X22" s="56"/>
      <c r="Y22" s="56"/>
      <c r="Z22" s="44"/>
      <c r="AA22" s="56"/>
      <c r="AB22" s="56"/>
      <c r="AC22" s="44"/>
      <c r="AD22" s="56"/>
      <c r="AE22" s="56"/>
      <c r="AF22" s="44"/>
      <c r="AG22" s="56"/>
      <c r="AH22" s="56"/>
      <c r="AI22" s="44"/>
      <c r="AJ22" s="56"/>
      <c r="AK22" s="56"/>
      <c r="AL22" s="44"/>
      <c r="AM22" s="56"/>
      <c r="AN22" s="56"/>
      <c r="AO22" s="44"/>
    </row>
    <row r="23" ht="13.5" customHeight="1">
      <c r="A23" s="7"/>
      <c r="B23" s="37" t="s">
        <v>157</v>
      </c>
      <c r="C23" s="7"/>
      <c r="D23" s="7"/>
      <c r="E23" s="39">
        <f>SUM(E12:E22)</f>
        <v>3431</v>
      </c>
      <c r="F23" s="7"/>
      <c r="G23" s="7"/>
      <c r="H23" s="39">
        <f>SUM(H12:H22)</f>
        <v>3431</v>
      </c>
      <c r="I23" s="7"/>
      <c r="J23" s="7"/>
      <c r="K23" s="39">
        <f>SUM(K12:K22)</f>
        <v>3431</v>
      </c>
      <c r="L23" s="7"/>
      <c r="M23" s="7"/>
      <c r="N23" s="39">
        <f>SUM(N12:N22)</f>
        <v>3431</v>
      </c>
      <c r="O23" s="7"/>
      <c r="P23" s="7"/>
      <c r="Q23" s="39">
        <f>SUM(Q12:Q22)</f>
        <v>3431</v>
      </c>
      <c r="R23" s="7"/>
      <c r="S23" s="7"/>
      <c r="T23" s="39">
        <f>SUM(T12:T22)</f>
        <v>3697.5</v>
      </c>
      <c r="U23" s="7"/>
      <c r="V23" s="7"/>
      <c r="W23" s="39">
        <f>SUM(W12:W22)</f>
        <v>3697.5</v>
      </c>
      <c r="X23" s="7"/>
      <c r="Y23" s="7"/>
      <c r="Z23" s="39">
        <f>SUM(Z12:Z22)</f>
        <v>3697.5</v>
      </c>
      <c r="AA23" s="7"/>
      <c r="AB23" s="7"/>
      <c r="AC23" s="39">
        <f>SUM(AC12:AC22)</f>
        <v>3697.5</v>
      </c>
      <c r="AD23" s="7"/>
      <c r="AE23" s="7"/>
      <c r="AF23" s="39">
        <f>SUM(AF12:AF22)</f>
        <v>3697.5</v>
      </c>
      <c r="AG23" s="7"/>
      <c r="AH23" s="7"/>
      <c r="AI23" s="39">
        <f>SUM(AI12:AI22)</f>
        <v>3697.5</v>
      </c>
      <c r="AJ23" s="7"/>
      <c r="AK23" s="7"/>
      <c r="AL23" s="39">
        <f>SUM(AL12:AL22)</f>
        <v>3697.5</v>
      </c>
      <c r="AM23" s="7"/>
      <c r="AN23" s="7"/>
      <c r="AO23" s="39">
        <f>SUM(AO12:AO22)</f>
        <v>3697.5</v>
      </c>
    </row>
    <row r="24" ht="13.5" customHeight="1">
      <c r="A24" s="7"/>
      <c r="B24" s="7" t="s">
        <v>158</v>
      </c>
      <c r="C24" s="153">
        <v>0.0765</v>
      </c>
      <c r="D24" s="7"/>
      <c r="E24" s="154">
        <f t="shared" ref="E24:E26" si="14">E23*$C24</f>
        <v>262.4715</v>
      </c>
      <c r="F24" s="7"/>
      <c r="G24" s="7"/>
      <c r="H24" s="154">
        <f t="shared" ref="H24:H26" si="15">H23*$C24</f>
        <v>262.4715</v>
      </c>
      <c r="I24" s="7"/>
      <c r="J24" s="7"/>
      <c r="K24" s="154">
        <f t="shared" ref="K24:K26" si="16">K23*$C24</f>
        <v>262.4715</v>
      </c>
      <c r="L24" s="7"/>
      <c r="M24" s="7"/>
      <c r="N24" s="154">
        <f t="shared" ref="N24:N26" si="17">N23*$C24</f>
        <v>262.4715</v>
      </c>
      <c r="O24" s="7"/>
      <c r="P24" s="7"/>
      <c r="Q24" s="154">
        <f t="shared" ref="Q24:Q26" si="18">Q23*$C24</f>
        <v>262.4715</v>
      </c>
      <c r="R24" s="7"/>
      <c r="S24" s="7"/>
      <c r="T24" s="154">
        <f t="shared" ref="T24:T26" si="19">T23*$C24</f>
        <v>282.85875</v>
      </c>
      <c r="U24" s="7"/>
      <c r="V24" s="7"/>
      <c r="W24" s="154">
        <f t="shared" ref="W24:W26" si="20">W23*$C24</f>
        <v>282.85875</v>
      </c>
      <c r="X24" s="7"/>
      <c r="Y24" s="7"/>
      <c r="Z24" s="154">
        <f t="shared" ref="Z24:Z26" si="21">Z23*$C24</f>
        <v>282.85875</v>
      </c>
      <c r="AA24" s="7"/>
      <c r="AB24" s="7"/>
      <c r="AC24" s="154">
        <f t="shared" ref="AC24:AC26" si="22">AC23*$C24</f>
        <v>282.85875</v>
      </c>
      <c r="AD24" s="7"/>
      <c r="AE24" s="7"/>
      <c r="AF24" s="154">
        <f t="shared" ref="AF24:AF26" si="23">AF23*$C24</f>
        <v>282.85875</v>
      </c>
      <c r="AG24" s="7"/>
      <c r="AH24" s="7"/>
      <c r="AI24" s="154">
        <f t="shared" ref="AI24:AI26" si="24">AI23*$C24</f>
        <v>282.85875</v>
      </c>
      <c r="AJ24" s="7"/>
      <c r="AK24" s="7"/>
      <c r="AL24" s="154">
        <f t="shared" ref="AL24:AL26" si="25">AL23*$C24</f>
        <v>282.85875</v>
      </c>
      <c r="AM24" s="7"/>
      <c r="AN24" s="7"/>
      <c r="AO24" s="154">
        <f t="shared" ref="AO24:AO26" si="26">AO23*$C24</f>
        <v>282.85875</v>
      </c>
    </row>
    <row r="25" ht="13.5" customHeight="1">
      <c r="A25" s="40">
        <v>3.0</v>
      </c>
      <c r="B25" s="7" t="s">
        <v>159</v>
      </c>
      <c r="C25" s="155">
        <v>0.01</v>
      </c>
      <c r="D25" s="7"/>
      <c r="E25" s="154">
        <f t="shared" si="14"/>
        <v>2.624715</v>
      </c>
      <c r="F25" s="7"/>
      <c r="G25" s="7"/>
      <c r="H25" s="154">
        <f t="shared" si="15"/>
        <v>2.624715</v>
      </c>
      <c r="I25" s="7"/>
      <c r="J25" s="7"/>
      <c r="K25" s="154">
        <f t="shared" si="16"/>
        <v>2.624715</v>
      </c>
      <c r="L25" s="7"/>
      <c r="M25" s="7"/>
      <c r="N25" s="154">
        <f t="shared" si="17"/>
        <v>2.624715</v>
      </c>
      <c r="O25" s="7"/>
      <c r="P25" s="7"/>
      <c r="Q25" s="154">
        <f t="shared" si="18"/>
        <v>2.624715</v>
      </c>
      <c r="R25" s="7"/>
      <c r="S25" s="7"/>
      <c r="T25" s="154">
        <f t="shared" si="19"/>
        <v>2.8285875</v>
      </c>
      <c r="U25" s="7"/>
      <c r="V25" s="7"/>
      <c r="W25" s="154">
        <f t="shared" si="20"/>
        <v>2.8285875</v>
      </c>
      <c r="X25" s="7"/>
      <c r="Y25" s="7"/>
      <c r="Z25" s="154">
        <f t="shared" si="21"/>
        <v>2.8285875</v>
      </c>
      <c r="AA25" s="7"/>
      <c r="AB25" s="7"/>
      <c r="AC25" s="154">
        <f t="shared" si="22"/>
        <v>2.8285875</v>
      </c>
      <c r="AD25" s="7"/>
      <c r="AE25" s="7"/>
      <c r="AF25" s="154">
        <f t="shared" si="23"/>
        <v>2.8285875</v>
      </c>
      <c r="AG25" s="7"/>
      <c r="AH25" s="7"/>
      <c r="AI25" s="154">
        <f t="shared" si="24"/>
        <v>2.8285875</v>
      </c>
      <c r="AJ25" s="7"/>
      <c r="AK25" s="7"/>
      <c r="AL25" s="154">
        <f t="shared" si="25"/>
        <v>2.8285875</v>
      </c>
      <c r="AM25" s="7"/>
      <c r="AN25" s="7"/>
      <c r="AO25" s="154">
        <f t="shared" si="26"/>
        <v>2.8285875</v>
      </c>
    </row>
    <row r="26" ht="13.5" customHeight="1">
      <c r="A26" s="40">
        <v>4.0</v>
      </c>
      <c r="B26" s="7" t="s">
        <v>160</v>
      </c>
      <c r="C26" s="155">
        <v>0.0</v>
      </c>
      <c r="D26" s="7"/>
      <c r="E26" s="154">
        <f t="shared" si="14"/>
        <v>0</v>
      </c>
      <c r="F26" s="7"/>
      <c r="G26" s="7"/>
      <c r="H26" s="154">
        <f t="shared" si="15"/>
        <v>0</v>
      </c>
      <c r="I26" s="7"/>
      <c r="J26" s="7"/>
      <c r="K26" s="154">
        <f t="shared" si="16"/>
        <v>0</v>
      </c>
      <c r="L26" s="7"/>
      <c r="M26" s="7"/>
      <c r="N26" s="154">
        <f t="shared" si="17"/>
        <v>0</v>
      </c>
      <c r="O26" s="7"/>
      <c r="P26" s="7"/>
      <c r="Q26" s="154">
        <f t="shared" si="18"/>
        <v>0</v>
      </c>
      <c r="R26" s="7"/>
      <c r="S26" s="7"/>
      <c r="T26" s="154">
        <f t="shared" si="19"/>
        <v>0</v>
      </c>
      <c r="U26" s="7"/>
      <c r="V26" s="7"/>
      <c r="W26" s="154">
        <f t="shared" si="20"/>
        <v>0</v>
      </c>
      <c r="X26" s="7"/>
      <c r="Y26" s="7"/>
      <c r="Z26" s="154">
        <f t="shared" si="21"/>
        <v>0</v>
      </c>
      <c r="AA26" s="7"/>
      <c r="AB26" s="7"/>
      <c r="AC26" s="154">
        <f t="shared" si="22"/>
        <v>0</v>
      </c>
      <c r="AD26" s="7"/>
      <c r="AE26" s="7"/>
      <c r="AF26" s="154">
        <f t="shared" si="23"/>
        <v>0</v>
      </c>
      <c r="AG26" s="7"/>
      <c r="AH26" s="7"/>
      <c r="AI26" s="154">
        <f t="shared" si="24"/>
        <v>0</v>
      </c>
      <c r="AJ26" s="7"/>
      <c r="AK26" s="7"/>
      <c r="AL26" s="154">
        <f t="shared" si="25"/>
        <v>0</v>
      </c>
      <c r="AM26" s="7"/>
      <c r="AN26" s="7"/>
      <c r="AO26" s="154">
        <f t="shared" si="26"/>
        <v>0</v>
      </c>
    </row>
    <row r="27" ht="13.5" customHeight="1">
      <c r="A27" s="40">
        <v>5.0</v>
      </c>
      <c r="B27" s="28" t="s">
        <v>161</v>
      </c>
      <c r="C27" s="7"/>
      <c r="D27" s="7"/>
      <c r="E27" s="152">
        <v>0.0</v>
      </c>
      <c r="F27" s="7"/>
      <c r="G27" s="7"/>
      <c r="H27" s="152">
        <v>0.0</v>
      </c>
      <c r="I27" s="7"/>
      <c r="J27" s="7"/>
      <c r="K27" s="152">
        <v>0.0</v>
      </c>
      <c r="L27" s="7"/>
      <c r="M27" s="7"/>
      <c r="N27" s="152">
        <v>0.0</v>
      </c>
      <c r="O27" s="7"/>
      <c r="P27" s="7"/>
      <c r="Q27" s="152">
        <v>0.0</v>
      </c>
      <c r="R27" s="7"/>
      <c r="S27" s="7"/>
      <c r="T27" s="152">
        <v>0.0</v>
      </c>
      <c r="U27" s="7"/>
      <c r="V27" s="7"/>
      <c r="W27" s="152">
        <v>0.0</v>
      </c>
      <c r="X27" s="7"/>
      <c r="Y27" s="7"/>
      <c r="Z27" s="152">
        <v>0.0</v>
      </c>
      <c r="AA27" s="7"/>
      <c r="AB27" s="7"/>
      <c r="AC27" s="152">
        <v>0.0</v>
      </c>
      <c r="AD27" s="7"/>
      <c r="AE27" s="7"/>
      <c r="AF27" s="152">
        <v>2930.0</v>
      </c>
      <c r="AG27" s="7"/>
      <c r="AH27" s="7"/>
      <c r="AI27" s="152">
        <v>0.0</v>
      </c>
      <c r="AJ27" s="7"/>
      <c r="AK27" s="7"/>
      <c r="AL27" s="152">
        <v>0.0</v>
      </c>
      <c r="AM27" s="7"/>
      <c r="AN27" s="7"/>
      <c r="AO27" s="152">
        <v>0.0</v>
      </c>
    </row>
    <row r="28" ht="13.5" customHeight="1">
      <c r="A28" s="7"/>
      <c r="B28" s="7" t="s">
        <v>162</v>
      </c>
      <c r="C28" s="7"/>
      <c r="D28" s="7"/>
      <c r="E28" s="152">
        <v>0.0</v>
      </c>
      <c r="F28" s="7"/>
      <c r="G28" s="7"/>
      <c r="H28" s="152">
        <v>0.0</v>
      </c>
      <c r="I28" s="7"/>
      <c r="J28" s="7"/>
      <c r="K28" s="152">
        <v>0.0</v>
      </c>
      <c r="L28" s="7"/>
      <c r="M28" s="7"/>
      <c r="N28" s="152">
        <v>0.0</v>
      </c>
      <c r="O28" s="7"/>
      <c r="P28" s="7"/>
      <c r="Q28" s="152">
        <v>0.0</v>
      </c>
      <c r="R28" s="7"/>
      <c r="S28" s="7"/>
      <c r="T28" s="152">
        <v>0.0</v>
      </c>
      <c r="U28" s="7"/>
      <c r="V28" s="7"/>
      <c r="W28" s="152">
        <v>0.0</v>
      </c>
      <c r="X28" s="7"/>
      <c r="Y28" s="7"/>
      <c r="Z28" s="152">
        <v>0.0</v>
      </c>
      <c r="AA28" s="7"/>
      <c r="AB28" s="7"/>
      <c r="AC28" s="152">
        <v>0.0</v>
      </c>
      <c r="AD28" s="7"/>
      <c r="AE28" s="7"/>
      <c r="AF28" s="152">
        <v>0.0</v>
      </c>
      <c r="AG28" s="7"/>
      <c r="AH28" s="7"/>
      <c r="AI28" s="152">
        <v>0.0</v>
      </c>
      <c r="AJ28" s="7"/>
      <c r="AK28" s="7"/>
      <c r="AL28" s="152">
        <v>0.0</v>
      </c>
      <c r="AM28" s="7"/>
      <c r="AN28" s="7"/>
      <c r="AO28" s="152">
        <v>0.0</v>
      </c>
    </row>
    <row r="29" ht="13.5" customHeight="1">
      <c r="A29" s="7"/>
      <c r="B29" s="7" t="s">
        <v>163</v>
      </c>
      <c r="C29" s="7"/>
      <c r="D29" s="7"/>
      <c r="E29" s="152">
        <v>0.0</v>
      </c>
      <c r="F29" s="7"/>
      <c r="G29" s="7"/>
      <c r="H29" s="152">
        <v>0.0</v>
      </c>
      <c r="I29" s="7"/>
      <c r="J29" s="7"/>
      <c r="K29" s="152">
        <v>0.0</v>
      </c>
      <c r="L29" s="7"/>
      <c r="M29" s="7"/>
      <c r="N29" s="152">
        <v>0.0</v>
      </c>
      <c r="O29" s="7"/>
      <c r="P29" s="7"/>
      <c r="Q29" s="152">
        <v>0.0</v>
      </c>
      <c r="R29" s="7"/>
      <c r="S29" s="7"/>
      <c r="T29" s="152">
        <v>0.0</v>
      </c>
      <c r="U29" s="7"/>
      <c r="V29" s="7"/>
      <c r="W29" s="152">
        <v>0.0</v>
      </c>
      <c r="X29" s="7"/>
      <c r="Y29" s="7"/>
      <c r="Z29" s="152">
        <v>0.0</v>
      </c>
      <c r="AA29" s="7"/>
      <c r="AB29" s="7"/>
      <c r="AC29" s="152">
        <v>0.0</v>
      </c>
      <c r="AD29" s="7"/>
      <c r="AE29" s="7"/>
      <c r="AF29" s="152">
        <v>0.0</v>
      </c>
      <c r="AG29" s="7"/>
      <c r="AH29" s="7"/>
      <c r="AI29" s="152">
        <v>0.0</v>
      </c>
      <c r="AJ29" s="7"/>
      <c r="AK29" s="7"/>
      <c r="AL29" s="152">
        <v>0.0</v>
      </c>
      <c r="AM29" s="7"/>
      <c r="AN29" s="7"/>
      <c r="AO29" s="152">
        <v>0.0</v>
      </c>
    </row>
    <row r="30" ht="13.5" customHeight="1">
      <c r="A30" s="40">
        <v>6.0</v>
      </c>
      <c r="B30" s="7" t="s">
        <v>164</v>
      </c>
      <c r="C30" s="7"/>
      <c r="D30" s="7"/>
      <c r="E30" s="152">
        <v>500.0</v>
      </c>
      <c r="F30" s="7"/>
      <c r="G30" s="7"/>
      <c r="H30" s="152">
        <v>0.0</v>
      </c>
      <c r="I30" s="7"/>
      <c r="J30" s="7"/>
      <c r="K30" s="152">
        <v>0.0</v>
      </c>
      <c r="L30" s="7"/>
      <c r="M30" s="7"/>
      <c r="N30" s="152">
        <v>0.0</v>
      </c>
      <c r="O30" s="7"/>
      <c r="P30" s="7"/>
      <c r="Q30" s="152">
        <v>0.0</v>
      </c>
      <c r="R30" s="7"/>
      <c r="S30" s="7"/>
      <c r="T30" s="152">
        <v>600.0</v>
      </c>
      <c r="U30" s="7"/>
      <c r="V30" s="7"/>
      <c r="W30" s="152">
        <v>0.0</v>
      </c>
      <c r="X30" s="7"/>
      <c r="Y30" s="7"/>
      <c r="Z30" s="152">
        <v>0.0</v>
      </c>
      <c r="AA30" s="7"/>
      <c r="AB30" s="7"/>
      <c r="AC30" s="152">
        <v>0.0</v>
      </c>
      <c r="AD30" s="7"/>
      <c r="AE30" s="7"/>
      <c r="AF30" s="152">
        <v>600.0</v>
      </c>
      <c r="AG30" s="7"/>
      <c r="AH30" s="7"/>
      <c r="AI30" s="152">
        <v>0.0</v>
      </c>
      <c r="AJ30" s="7"/>
      <c r="AK30" s="7"/>
      <c r="AL30" s="152">
        <v>0.0</v>
      </c>
      <c r="AM30" s="7"/>
      <c r="AN30" s="7"/>
      <c r="AO30" s="152">
        <v>0.0</v>
      </c>
    </row>
    <row r="31" ht="13.5" customHeight="1">
      <c r="A31" s="40">
        <v>7.0</v>
      </c>
      <c r="B31" s="7" t="s">
        <v>165</v>
      </c>
      <c r="C31" s="31" t="s">
        <v>70</v>
      </c>
      <c r="D31" s="7"/>
      <c r="E31" s="152">
        <v>0.0</v>
      </c>
      <c r="F31" s="7"/>
      <c r="G31" s="7"/>
      <c r="H31" s="152">
        <v>0.0</v>
      </c>
      <c r="I31" s="7"/>
      <c r="J31" s="7"/>
      <c r="K31" s="152">
        <v>0.0</v>
      </c>
      <c r="L31" s="7"/>
      <c r="M31" s="7"/>
      <c r="N31" s="152">
        <v>0.0</v>
      </c>
      <c r="O31" s="7"/>
      <c r="P31" s="7"/>
      <c r="Q31" s="152">
        <v>0.0</v>
      </c>
      <c r="R31" s="7"/>
      <c r="S31" s="7"/>
      <c r="T31" s="152">
        <v>0.0</v>
      </c>
      <c r="U31" s="7"/>
      <c r="V31" s="7"/>
      <c r="W31" s="152">
        <v>0.0</v>
      </c>
      <c r="X31" s="7"/>
      <c r="Y31" s="7"/>
      <c r="Z31" s="152">
        <v>0.0</v>
      </c>
      <c r="AA31" s="7"/>
      <c r="AB31" s="7"/>
      <c r="AC31" s="152">
        <v>0.0</v>
      </c>
      <c r="AD31" s="7"/>
      <c r="AE31" s="7"/>
      <c r="AF31" s="152">
        <v>0.0</v>
      </c>
      <c r="AG31" s="7"/>
      <c r="AH31" s="7"/>
      <c r="AI31" s="152">
        <v>0.0</v>
      </c>
      <c r="AJ31" s="7"/>
      <c r="AK31" s="7"/>
      <c r="AL31" s="152">
        <v>0.0</v>
      </c>
      <c r="AM31" s="7"/>
      <c r="AN31" s="7"/>
      <c r="AO31" s="152">
        <v>0.0</v>
      </c>
    </row>
    <row r="32" ht="13.5" customHeight="1">
      <c r="A32" s="7"/>
      <c r="B32" s="7"/>
      <c r="C32" s="7"/>
      <c r="D32" s="7"/>
      <c r="E32" s="156">
        <f>SUM(E23:E31)</f>
        <v>4196.096215</v>
      </c>
      <c r="F32" s="7"/>
      <c r="G32" s="7"/>
      <c r="H32" s="156">
        <f>SUM(H23:H31)</f>
        <v>3696.096215</v>
      </c>
      <c r="I32" s="7"/>
      <c r="J32" s="7"/>
      <c r="K32" s="156">
        <f>SUM(K23:K31)</f>
        <v>3696.096215</v>
      </c>
      <c r="L32" s="7"/>
      <c r="M32" s="7"/>
      <c r="N32" s="156">
        <f>SUM(N23:N31)</f>
        <v>3696.096215</v>
      </c>
      <c r="O32" s="7"/>
      <c r="P32" s="7"/>
      <c r="Q32" s="156">
        <f>SUM(Q23:Q31)</f>
        <v>3696.096215</v>
      </c>
      <c r="R32" s="7"/>
      <c r="S32" s="7"/>
      <c r="T32" s="156">
        <f>SUM(T23:T31)</f>
        <v>4583.187338</v>
      </c>
      <c r="U32" s="7"/>
      <c r="V32" s="7"/>
      <c r="W32" s="156">
        <f>SUM(W23:W31)</f>
        <v>3983.187338</v>
      </c>
      <c r="X32" s="7"/>
      <c r="Y32" s="7"/>
      <c r="Z32" s="156">
        <f>SUM(Z23:Z31)</f>
        <v>3983.187338</v>
      </c>
      <c r="AA32" s="7"/>
      <c r="AB32" s="7"/>
      <c r="AC32" s="156">
        <f>SUM(AC23:AC31)</f>
        <v>3983.187338</v>
      </c>
      <c r="AD32" s="7"/>
      <c r="AE32" s="7"/>
      <c r="AF32" s="156">
        <f>SUM(AF23:AF31)</f>
        <v>7513.187338</v>
      </c>
      <c r="AG32" s="7"/>
      <c r="AH32" s="7"/>
      <c r="AI32" s="156">
        <f>SUM(AI23:AI31)</f>
        <v>3983.187338</v>
      </c>
      <c r="AJ32" s="7"/>
      <c r="AK32" s="7"/>
      <c r="AL32" s="156">
        <f>SUM(AL23:AL31)</f>
        <v>3983.187338</v>
      </c>
      <c r="AM32" s="7"/>
      <c r="AN32" s="7"/>
      <c r="AO32" s="156">
        <f>SUM(AO23:AO31)</f>
        <v>3983.187338</v>
      </c>
    </row>
    <row r="33" ht="13.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ht="13.5" customHeight="1">
      <c r="A34" s="7"/>
      <c r="B34" s="7"/>
      <c r="C34" s="7"/>
      <c r="D34" s="7"/>
      <c r="E34" s="15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5" ht="13.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ht="13.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ht="13.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ht="13.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ht="13.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ht="13.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ht="13.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row>
    <row r="42" ht="13.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row>
    <row r="43" ht="13.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row>
    <row r="44" ht="13.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row>
    <row r="45" ht="13.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row r="46" ht="13.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ht="13.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ht="13.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row>
    <row r="49" ht="13.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row>
    <row r="50" ht="13.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row>
    <row r="51" ht="13.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row>
    <row r="52" ht="13.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row>
    <row r="53" ht="13.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row>
    <row r="54" ht="13.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row>
    <row r="55" ht="13.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row>
    <row r="56" ht="13.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row>
    <row r="57" ht="13.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row>
    <row r="58" ht="13.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row>
    <row r="59" ht="13.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ht="13.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row>
    <row r="61" ht="13.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row>
    <row r="62" ht="13.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row>
    <row r="63" ht="13.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row>
    <row r="64" ht="13.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row>
    <row r="65" ht="13.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row>
    <row r="66" ht="13.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row>
    <row r="67" ht="13.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row>
    <row r="68" ht="13.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row>
    <row r="69" ht="13.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row>
    <row r="70" ht="13.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row>
    <row r="71"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row>
    <row r="72" ht="13.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row>
    <row r="73" ht="13.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row>
    <row r="74"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row>
    <row r="75" ht="13.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row>
    <row r="76" ht="13.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row>
    <row r="77" ht="13.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row>
    <row r="78" ht="13.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row>
    <row r="79" ht="13.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row>
    <row r="80" ht="13.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row>
    <row r="81" ht="13.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row>
    <row r="82" ht="13.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row>
    <row r="83" ht="13.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row>
    <row r="84" ht="13.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row>
    <row r="85" ht="13.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row>
    <row r="86" ht="13.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row>
    <row r="87"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row>
    <row r="88"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row>
    <row r="89"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row>
    <row r="90"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row>
    <row r="91"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row>
    <row r="92"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row>
    <row r="93"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row>
    <row r="94"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row>
    <row r="95"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row>
    <row r="9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row>
    <row r="97"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row>
    <row r="98"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row>
    <row r="99"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row>
    <row r="100"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row>
    <row r="101"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row>
    <row r="102"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row>
    <row r="103"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row>
    <row r="104"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row>
    <row r="105"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row>
    <row r="10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row>
    <row r="107"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row>
    <row r="108"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row>
    <row r="109"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row>
    <row r="110"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row>
    <row r="111"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row>
    <row r="112"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row>
    <row r="113"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row>
    <row r="114"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row>
    <row r="115"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row>
    <row r="11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row>
    <row r="117"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row>
    <row r="118"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row>
    <row r="119"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row>
    <row r="120"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row>
    <row r="121"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row>
    <row r="122"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row>
    <row r="123"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row>
    <row r="124"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row>
    <row r="125"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row>
    <row r="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row>
    <row r="127"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row>
    <row r="128"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row>
    <row r="129"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row>
    <row r="130"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row>
    <row r="131"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row>
    <row r="132"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row>
    <row r="133"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row>
    <row r="134"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row>
    <row r="135"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row>
    <row r="13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row>
    <row r="137"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row>
    <row r="138"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row>
    <row r="139"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row>
    <row r="140"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row>
    <row r="141"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row>
    <row r="142"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row>
    <row r="143"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row>
    <row r="144"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row>
    <row r="145"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row>
    <row r="14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row>
    <row r="147"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row>
    <row r="148"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row>
    <row r="149"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row>
    <row r="150"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row>
    <row r="151"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row>
    <row r="152"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row>
    <row r="153"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row>
    <row r="154"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row>
    <row r="155"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row>
    <row r="15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row>
    <row r="157"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row>
    <row r="158"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row>
    <row r="159"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row>
    <row r="160"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row>
    <row r="161"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row>
    <row r="162"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row>
    <row r="163"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row>
    <row r="164"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row>
    <row r="165"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row>
    <row r="16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row>
    <row r="167"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row>
    <row r="168"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row>
    <row r="169"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row>
    <row r="170"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row>
    <row r="171"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row>
    <row r="172"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row>
    <row r="173"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row>
    <row r="174"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row>
    <row r="175"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row>
    <row r="17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row>
    <row r="177"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row>
    <row r="178"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row>
    <row r="179"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row>
    <row r="180"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row>
    <row r="181"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row>
    <row r="182"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row>
    <row r="183"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row>
    <row r="184"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row>
    <row r="185"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row>
    <row r="18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row>
    <row r="187"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row>
    <row r="188"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row>
    <row r="189"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row>
    <row r="190"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row>
    <row r="191"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row>
    <row r="192"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row>
    <row r="193"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row>
    <row r="194"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row>
    <row r="195"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row>
    <row r="19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row>
    <row r="197"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row>
    <row r="198"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row>
    <row r="199"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row>
    <row r="200"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row>
    <row r="201"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row>
    <row r="202"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row>
    <row r="203"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row>
    <row r="204"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row>
    <row r="205"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row>
    <row r="20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row>
    <row r="207"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row>
    <row r="208"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row>
    <row r="209"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row>
    <row r="210"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row>
    <row r="211"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row>
    <row r="212"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row>
    <row r="213"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row>
    <row r="214"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row>
    <row r="215"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row>
    <row r="21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row>
    <row r="217"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row>
    <row r="218"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row>
    <row r="219"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row>
    <row r="220"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row>
    <row r="221"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row>
    <row r="222"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row>
    <row r="223"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row>
    <row r="224"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row>
    <row r="225"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row>
    <row r="2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row>
    <row r="227"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row>
    <row r="228"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row>
    <row r="229"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row>
    <row r="230"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row>
    <row r="231"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row>
    <row r="232"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row>
    <row r="233"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row>
    <row r="234"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row>
    <row r="235"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row>
    <row r="23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row>
    <row r="237"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row>
    <row r="238"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row>
    <row r="239"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row>
    <row r="240"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row>
    <row r="241"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row>
    <row r="242"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row>
    <row r="243"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row>
    <row r="244"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row>
    <row r="245"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row>
    <row r="24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row>
    <row r="247"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row>
    <row r="248"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row>
    <row r="249"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row>
    <row r="250"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row>
    <row r="251"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row>
    <row r="252"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row>
    <row r="253"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row>
    <row r="254"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row>
    <row r="255"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row>
    <row r="25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row>
    <row r="257"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row>
    <row r="258"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row>
    <row r="259"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row>
    <row r="260"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row>
    <row r="261"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row>
    <row r="262"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row>
    <row r="263"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row>
    <row r="264"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row>
    <row r="265"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row>
    <row r="26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row>
    <row r="267"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row>
    <row r="268"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row>
    <row r="269"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row>
    <row r="270"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row>
    <row r="271"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row>
    <row r="272"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row>
    <row r="273"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row>
    <row r="274"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row>
    <row r="275"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row>
    <row r="27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row>
    <row r="277"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row>
    <row r="278"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row>
    <row r="279"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row>
    <row r="280"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row>
    <row r="281"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row>
    <row r="282"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row>
    <row r="283"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row>
    <row r="284"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row>
    <row r="285"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row>
    <row r="28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row>
    <row r="287"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row>
    <row r="288"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row>
    <row r="289"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row>
    <row r="290"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row>
    <row r="291"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row>
    <row r="292"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row>
    <row r="293"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row>
    <row r="294"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row>
    <row r="295"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row>
    <row r="29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row>
    <row r="297"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row>
    <row r="298"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row>
    <row r="299"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row>
    <row r="300"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row>
    <row r="301"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row>
    <row r="302"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row>
    <row r="303"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row>
    <row r="304"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row>
    <row r="305"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row>
    <row r="30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row>
    <row r="307"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row>
    <row r="308"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row>
    <row r="309"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row>
    <row r="310"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row>
    <row r="311"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row>
    <row r="312"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row>
    <row r="313"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row>
    <row r="314"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row>
    <row r="315"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row>
    <row r="31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row>
    <row r="317"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row>
    <row r="318"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row>
    <row r="319"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row>
    <row r="320"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row>
    <row r="321"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row>
    <row r="322"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row>
    <row r="323"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row>
    <row r="324"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row>
    <row r="325"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row>
    <row r="3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row>
    <row r="327"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row>
    <row r="328"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row>
    <row r="329"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row>
    <row r="330"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row>
    <row r="331"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row>
    <row r="332"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row>
    <row r="333"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row>
    <row r="334"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row>
    <row r="335"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row>
    <row r="33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row>
    <row r="337"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row>
    <row r="338"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row>
    <row r="339"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row>
    <row r="340"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row>
    <row r="341"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row>
    <row r="342"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row>
    <row r="343"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row>
    <row r="344"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row>
    <row r="345"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row>
    <row r="34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row>
    <row r="347"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row>
    <row r="348"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row>
    <row r="349"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row>
    <row r="350"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row>
    <row r="351"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row>
    <row r="352"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row>
    <row r="353"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row>
    <row r="354"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row>
    <row r="355"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row>
    <row r="35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row>
    <row r="357"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row>
    <row r="358"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row>
    <row r="359"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row>
    <row r="360"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row>
    <row r="361"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row>
    <row r="362"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row>
    <row r="363"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row>
    <row r="364"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row>
    <row r="365"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row>
    <row r="36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row>
    <row r="367"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row>
    <row r="368"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row>
    <row r="369"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row>
    <row r="370"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row>
    <row r="371"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row>
    <row r="372"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row>
    <row r="373"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row>
    <row r="374"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row>
    <row r="375"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row>
    <row r="37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row>
    <row r="377"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row>
    <row r="378"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row>
    <row r="379"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row>
    <row r="380"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row>
    <row r="381"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row>
    <row r="382"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row>
    <row r="383"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row>
    <row r="384"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row>
    <row r="385"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row>
    <row r="38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row>
    <row r="387"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row>
    <row r="388"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row>
    <row r="389"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row>
    <row r="390"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row>
    <row r="391"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row>
    <row r="392"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row>
    <row r="393"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row>
    <row r="394"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row>
    <row r="395"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row>
    <row r="39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row>
    <row r="397"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row>
    <row r="398"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row>
    <row r="399"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row>
    <row r="400"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row>
    <row r="401"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row>
    <row r="402"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row>
    <row r="403"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row>
    <row r="404"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row>
    <row r="405"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row>
    <row r="40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row>
    <row r="407"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row>
    <row r="408"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row>
    <row r="409"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row>
    <row r="410"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row>
    <row r="411"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row>
    <row r="412"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row>
    <row r="413"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row>
    <row r="414"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row>
    <row r="415"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row>
    <row r="41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row>
    <row r="417"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row>
    <row r="418"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row>
    <row r="419"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row>
    <row r="420"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row>
    <row r="421"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row>
    <row r="422"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row>
    <row r="423"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row>
    <row r="424"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row>
    <row r="425"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row>
    <row r="4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row>
    <row r="427"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row>
    <row r="428"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row>
    <row r="429"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row>
    <row r="430"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row>
    <row r="431"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row>
    <row r="432"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row>
    <row r="433"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row>
    <row r="434"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row>
    <row r="435"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row>
    <row r="43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row>
    <row r="437"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row>
    <row r="438"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row>
    <row r="439"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row>
    <row r="440"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row>
    <row r="441"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row>
    <row r="442"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row>
    <row r="443"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row>
    <row r="444"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row>
    <row r="445"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row>
    <row r="44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row>
    <row r="447"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row>
    <row r="448"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row>
    <row r="449"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row>
    <row r="450"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row>
    <row r="451"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row>
    <row r="452"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row>
    <row r="453"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row>
    <row r="454"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row>
    <row r="455"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row>
    <row r="45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row>
    <row r="457"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row>
    <row r="458"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row>
    <row r="459"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row>
    <row r="460"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row>
    <row r="461"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row>
    <row r="462"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row>
    <row r="463"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row>
    <row r="464"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row>
    <row r="465"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row>
    <row r="46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row>
    <row r="467"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row>
    <row r="468"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row>
    <row r="469"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row>
    <row r="470"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row>
    <row r="471"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row>
    <row r="472"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row>
    <row r="473"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row>
    <row r="474"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row>
    <row r="475"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row>
    <row r="47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row>
    <row r="477"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row>
    <row r="478"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row>
    <row r="479"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row>
    <row r="480"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row>
    <row r="481"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row>
    <row r="482"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row>
    <row r="483"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row>
    <row r="484"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row>
    <row r="485"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row>
    <row r="48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row>
    <row r="487"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row>
    <row r="488"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row>
    <row r="489"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row>
    <row r="490"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row>
    <row r="491"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row>
    <row r="492"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row>
    <row r="493"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row>
    <row r="494"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row>
    <row r="495"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row>
    <row r="49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row>
    <row r="497"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row>
    <row r="498"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row>
    <row r="499"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row>
    <row r="500"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row>
    <row r="501"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row>
    <row r="502"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row>
    <row r="503"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row>
    <row r="504"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row>
    <row r="505"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row>
    <row r="50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row>
    <row r="507"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row>
    <row r="508"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row>
    <row r="509"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row>
    <row r="510"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row>
    <row r="511"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row>
    <row r="512"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row>
    <row r="513"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row>
    <row r="514"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row>
    <row r="515"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row>
    <row r="51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row>
    <row r="517"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row>
    <row r="518"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row>
    <row r="519"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row>
    <row r="520"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row>
    <row r="521"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row>
    <row r="522"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row>
    <row r="523"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row>
    <row r="524"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row>
    <row r="525"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row>
    <row r="5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row>
    <row r="527"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row>
    <row r="528"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row>
    <row r="529"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row>
    <row r="530"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row>
    <row r="531"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row>
    <row r="532"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row>
    <row r="533"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row>
    <row r="534"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row>
    <row r="535"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row>
    <row r="53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row>
    <row r="537"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row>
    <row r="538"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row>
    <row r="539"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row>
    <row r="540"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row>
    <row r="541"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row>
    <row r="542"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row>
    <row r="543"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row>
    <row r="544"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row>
    <row r="545"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row>
    <row r="54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row>
    <row r="547"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row>
    <row r="548"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row>
    <row r="549"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row>
    <row r="550"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row>
    <row r="551"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row>
    <row r="552"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row>
    <row r="553"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row>
    <row r="554"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row>
    <row r="555"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row>
    <row r="55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row>
    <row r="557"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row>
    <row r="558"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row>
    <row r="559"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row>
    <row r="560"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row>
    <row r="561"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row>
    <row r="562"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row>
    <row r="563"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row>
    <row r="564"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row>
    <row r="565"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row>
    <row r="56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row>
    <row r="567"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row>
    <row r="568"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row>
    <row r="569"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row>
    <row r="570"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row>
    <row r="571"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row>
    <row r="572"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row>
    <row r="573"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row>
    <row r="574"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row>
    <row r="575"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row>
    <row r="57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row>
    <row r="577"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row>
    <row r="578"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row>
    <row r="579"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row>
    <row r="580"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row>
    <row r="581"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row>
    <row r="582"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row>
    <row r="583"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row>
    <row r="584"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row>
    <row r="585"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row>
    <row r="58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row>
    <row r="587"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row>
    <row r="588"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row>
    <row r="589"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row>
    <row r="590"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row>
    <row r="591"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row>
    <row r="592"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row>
    <row r="593"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row>
    <row r="594"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row>
    <row r="595"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row>
    <row r="59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row>
    <row r="597"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row>
    <row r="598"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row>
    <row r="599"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row>
    <row r="600"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row>
    <row r="601"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row>
    <row r="602"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row>
    <row r="603"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row>
    <row r="604"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row>
    <row r="605"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row>
    <row r="60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row>
    <row r="607"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row>
    <row r="608"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row>
    <row r="609"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row>
    <row r="610"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row>
    <row r="611"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row>
    <row r="612"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row>
    <row r="613"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row>
    <row r="614"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row>
    <row r="615"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row>
    <row r="61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row>
    <row r="617"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row>
    <row r="618"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row>
    <row r="619"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row>
    <row r="620"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row>
    <row r="621"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row>
    <row r="622"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row>
    <row r="623"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row>
    <row r="624"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row>
    <row r="625"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row>
    <row r="6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row>
    <row r="627"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row>
    <row r="628"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row>
    <row r="629"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row>
    <row r="630"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row>
    <row r="631"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row>
    <row r="632"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row>
    <row r="633"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row>
    <row r="634"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row>
    <row r="635"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row>
    <row r="63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row>
    <row r="637"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row>
    <row r="638"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row>
    <row r="639"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row>
    <row r="640"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row>
    <row r="641"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row>
    <row r="642"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row>
    <row r="643"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row>
    <row r="644"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row>
    <row r="645"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row>
    <row r="64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row>
    <row r="647"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row>
    <row r="648"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row>
    <row r="649"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row>
    <row r="650"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row>
    <row r="651"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row>
    <row r="652"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row>
    <row r="653"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row>
    <row r="654"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row>
    <row r="655"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row>
    <row r="65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row>
    <row r="657"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row>
    <row r="658"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row>
    <row r="659"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row>
    <row r="660"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row>
    <row r="661"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row>
    <row r="662"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row>
    <row r="663"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row>
    <row r="664"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row>
    <row r="665"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row>
    <row r="66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row>
    <row r="667"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row>
    <row r="668"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row>
    <row r="669"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row>
    <row r="670"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row>
    <row r="671"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row>
    <row r="672"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row>
    <row r="673"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row>
    <row r="674"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row>
    <row r="675"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row>
    <row r="67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row>
    <row r="677"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row>
    <row r="678"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row>
    <row r="679"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row>
    <row r="680"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row>
    <row r="681"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row>
    <row r="682"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row>
    <row r="683"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row>
    <row r="684"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row>
    <row r="685"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row>
    <row r="68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row>
    <row r="687"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row>
    <row r="688"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row>
    <row r="689"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row>
    <row r="690"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row>
    <row r="691"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row>
    <row r="692"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row>
    <row r="693"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row>
    <row r="694"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row>
    <row r="695"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row>
    <row r="69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row>
    <row r="697"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row>
    <row r="698"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row>
    <row r="699"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row>
    <row r="700"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row>
    <row r="701"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row>
    <row r="702"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row>
    <row r="703"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row>
    <row r="704"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row>
    <row r="705"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row>
    <row r="70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row>
    <row r="707"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row>
    <row r="708"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row>
    <row r="709"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row>
    <row r="710"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row>
    <row r="711"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row>
    <row r="712"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row>
    <row r="713"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row>
    <row r="714"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row>
    <row r="715"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row>
    <row r="71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row>
    <row r="717"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row>
    <row r="718"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row>
    <row r="719"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row>
    <row r="720"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row>
    <row r="721"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row>
    <row r="722"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row>
    <row r="723"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row>
    <row r="724"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row>
    <row r="725"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row>
    <row r="7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row>
    <row r="727"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row>
    <row r="728"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row>
    <row r="729"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row>
    <row r="730"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row>
    <row r="731"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row>
    <row r="732"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row>
    <row r="733"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row>
    <row r="734"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row>
    <row r="735"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row>
    <row r="73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row>
    <row r="737"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row>
    <row r="738"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row>
    <row r="739"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row>
    <row r="740"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row>
    <row r="741"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row>
    <row r="742"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row>
    <row r="743"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row>
    <row r="744"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row>
    <row r="745"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row>
    <row r="74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row>
    <row r="747"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row>
    <row r="748"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row>
    <row r="749"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row>
    <row r="750"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row>
    <row r="751"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row>
    <row r="752"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row>
    <row r="753"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row>
    <row r="754"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row>
    <row r="755"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row>
    <row r="75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row>
    <row r="757"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row>
    <row r="758"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row>
    <row r="759"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row>
    <row r="760"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row>
    <row r="761"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row>
    <row r="762"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row>
    <row r="763"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row>
    <row r="764"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row>
    <row r="765"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row>
    <row r="76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row>
    <row r="767"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row>
    <row r="768"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row>
    <row r="769"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row>
    <row r="770"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row>
    <row r="771"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row>
    <row r="772"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row>
    <row r="773"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row>
    <row r="774"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row>
    <row r="775"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row>
    <row r="77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row>
    <row r="777"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row>
    <row r="778"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row>
    <row r="779"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row>
    <row r="780"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row>
    <row r="781"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row>
    <row r="782"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row>
    <row r="783"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row>
    <row r="784"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row>
    <row r="785"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row>
    <row r="78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row>
    <row r="787"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row>
    <row r="788"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row>
    <row r="789"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row>
    <row r="790"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row>
    <row r="791"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row>
    <row r="792"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row>
    <row r="793"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row>
    <row r="794"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row>
    <row r="795"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row>
    <row r="79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row>
    <row r="797"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row>
    <row r="798"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row>
    <row r="799"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row>
    <row r="800"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row>
    <row r="801"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row>
    <row r="802"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row>
    <row r="803"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row>
    <row r="804"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row>
    <row r="805"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row>
    <row r="80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row>
    <row r="807"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row>
    <row r="808"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row>
    <row r="809"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row>
    <row r="810"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row>
    <row r="811"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row>
    <row r="812"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row>
    <row r="813"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row>
    <row r="814"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row>
    <row r="815"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row>
    <row r="81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row>
    <row r="817"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row>
    <row r="818"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row>
    <row r="819"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row>
    <row r="820"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row>
    <row r="821"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row>
    <row r="822"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row>
    <row r="823"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row>
    <row r="824"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row>
    <row r="825"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row>
    <row r="8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row>
    <row r="827"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row>
    <row r="828"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row>
    <row r="829"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row>
    <row r="830"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row>
    <row r="831"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row>
    <row r="832"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row>
    <row r="833"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row>
    <row r="834"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row>
    <row r="835"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row>
    <row r="83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row>
    <row r="837"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row>
    <row r="838"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row>
    <row r="839"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row>
    <row r="840"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row>
    <row r="841"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row>
    <row r="842"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row>
    <row r="843"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row>
    <row r="844"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row>
    <row r="845"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row>
    <row r="84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row>
    <row r="847"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row>
    <row r="848"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row>
    <row r="849"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row>
    <row r="850"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row>
    <row r="851"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row>
    <row r="852"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row>
    <row r="853"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row>
    <row r="854"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row>
    <row r="855"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row>
    <row r="85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row>
    <row r="857"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row>
    <row r="858"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row>
    <row r="859"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row>
    <row r="860"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row>
    <row r="861"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row>
    <row r="862"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row>
    <row r="863"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row>
    <row r="864"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row>
    <row r="865"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row>
    <row r="86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row>
    <row r="867"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row>
    <row r="868"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row>
    <row r="869"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row>
    <row r="870"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row>
    <row r="871"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row>
    <row r="872"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row>
    <row r="873"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row>
    <row r="874"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row>
    <row r="875"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row>
    <row r="87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row>
    <row r="877"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row>
    <row r="878"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row>
    <row r="879"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row>
    <row r="880"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row>
    <row r="881"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row>
    <row r="882"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row>
    <row r="883"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row>
    <row r="884"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row>
    <row r="885"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row>
    <row r="88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row>
    <row r="887"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row>
    <row r="888"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row>
    <row r="889"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row>
    <row r="890"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row>
    <row r="891"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row>
    <row r="892"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row>
    <row r="893"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row>
    <row r="894"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row>
    <row r="895"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row>
    <row r="89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row>
    <row r="897"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row>
    <row r="898"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row>
    <row r="899"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row>
    <row r="900"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row>
    <row r="901"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row>
    <row r="902"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row>
    <row r="903"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row>
    <row r="904"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row>
    <row r="905"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row>
    <row r="90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row>
    <row r="907"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row>
    <row r="908"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row>
    <row r="909"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row>
    <row r="910"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row>
    <row r="911"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row>
    <row r="912"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row>
    <row r="913"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row>
    <row r="914"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row>
    <row r="915"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row>
    <row r="91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row>
    <row r="917"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row>
    <row r="918"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row>
    <row r="919"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row>
    <row r="920"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row>
    <row r="921"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row>
    <row r="922"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row>
    <row r="923"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row>
    <row r="924"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row>
    <row r="925"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row>
    <row r="9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row>
    <row r="927"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row>
    <row r="928"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row>
    <row r="929"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row>
    <row r="930"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row>
    <row r="931"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row>
    <row r="932"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row>
    <row r="933"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row>
    <row r="934"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row>
    <row r="935"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row>
    <row r="93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row>
    <row r="937"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row>
    <row r="938"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row>
    <row r="939"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row>
    <row r="940"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row>
    <row r="941"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row>
    <row r="942"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row>
    <row r="943"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row>
    <row r="944"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row>
    <row r="945"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row>
    <row r="94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row>
    <row r="947"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row>
    <row r="948"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row>
    <row r="949"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row>
    <row r="950"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row>
    <row r="951"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row>
    <row r="952"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row>
    <row r="953"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row>
    <row r="954"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row>
    <row r="955"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row>
    <row r="95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row>
    <row r="957"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row>
    <row r="958"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row>
    <row r="959"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row>
    <row r="960"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row>
    <row r="961"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row>
    <row r="962"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row>
    <row r="963"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row>
    <row r="964"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row>
    <row r="965"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row>
    <row r="96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row>
    <row r="967"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row>
    <row r="968"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row>
    <row r="969"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row>
    <row r="970"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row>
    <row r="971"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row>
    <row r="972"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row>
    <row r="973"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row>
    <row r="974"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row>
    <row r="975"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row>
    <row r="97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row>
    <row r="977"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row>
    <row r="978"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row>
    <row r="979"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row>
    <row r="980"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row>
    <row r="981"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row>
    <row r="982"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row>
    <row r="983"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row>
    <row r="984"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row>
    <row r="985"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row>
    <row r="98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row>
    <row r="987"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row>
    <row r="988"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row>
    <row r="989"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row>
    <row r="990"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row>
    <row r="991"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row>
    <row r="992"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row>
    <row r="993"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row>
    <row r="994"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row>
    <row r="995"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row>
    <row r="996"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row>
    <row r="997"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row>
    <row r="998"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row>
    <row r="999"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row>
    <row r="1000"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row>
  </sheetData>
  <mergeCells count="18">
    <mergeCell ref="B3:P3"/>
    <mergeCell ref="B4:P4"/>
    <mergeCell ref="B5:P5"/>
    <mergeCell ref="B7:P7"/>
    <mergeCell ref="B8:P8"/>
    <mergeCell ref="C10:D10"/>
    <mergeCell ref="F10:G10"/>
    <mergeCell ref="O10:P10"/>
    <mergeCell ref="AG10:AH10"/>
    <mergeCell ref="AJ10:AK10"/>
    <mergeCell ref="AM10:AN10"/>
    <mergeCell ref="I10:J10"/>
    <mergeCell ref="L10:M10"/>
    <mergeCell ref="R10:S10"/>
    <mergeCell ref="U10:V10"/>
    <mergeCell ref="X10:Y10"/>
    <mergeCell ref="AA10:AB10"/>
    <mergeCell ref="AD10:AE10"/>
  </mergeCells>
  <printOptions/>
  <pageMargins bottom="0.75" footer="0.0" header="0.0" left="0.7" right="0.7" top="0.75"/>
  <pageSetup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2020-04-04T17:54:14Z</dcterms:created>
  <dc:creator>David Jean</dc:creator>
</cp:coreProperties>
</file>